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altadvisory1.sharepoint.com/sites/ALTAdvisory499/Shared Documents/General/A1. Special Projects/DPA/"/>
    </mc:Choice>
  </mc:AlternateContent>
  <xr:revisionPtr revIDLastSave="1018" documentId="13_ncr:1_{27A8E1A1-F701-4037-8EEC-586EED7EA80D}" xr6:coauthVersionLast="47" xr6:coauthVersionMax="47" xr10:uidLastSave="{2ED50DFC-C6AB-4B28-8C77-02B90E65F827}"/>
  <bookViews>
    <workbookView xWindow="540" yWindow="790" windowWidth="20700" windowHeight="11760" tabRatio="864" activeTab="2" xr2:uid="{00000000-000D-0000-FFFF-FFFF00000000}"/>
  </bookViews>
  <sheets>
    <sheet name="Contents" sheetId="61" r:id="rId1"/>
    <sheet name="Data" sheetId="1" r:id="rId2"/>
    <sheet name="Aggregated Data"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X3" i="2" l="1"/>
  <c r="A62" i="2"/>
  <c r="B54" i="2"/>
  <c r="A54" i="2" l="1"/>
  <c r="B32" i="2"/>
  <c r="AF52" i="2"/>
  <c r="AE52" i="2"/>
  <c r="AD52" i="2"/>
  <c r="AC52" i="2"/>
  <c r="AB52" i="2"/>
  <c r="O52" i="2"/>
  <c r="N52" i="2"/>
  <c r="M52" i="2"/>
  <c r="L52" i="2"/>
  <c r="K52" i="2"/>
  <c r="AF50" i="2"/>
  <c r="AF49" i="2"/>
  <c r="AC49" i="2"/>
  <c r="AB49" i="2"/>
  <c r="AE49" i="2"/>
  <c r="AE51" i="2"/>
  <c r="AE50" i="2"/>
  <c r="AB51" i="2"/>
  <c r="AB50" i="2"/>
  <c r="AG52" i="2" l="1"/>
  <c r="AM52" i="2" s="1"/>
  <c r="P52" i="2"/>
  <c r="S52" i="2" s="1"/>
  <c r="D14" i="2"/>
  <c r="AL52" i="2" l="1"/>
  <c r="AK52" i="2"/>
  <c r="AJ52" i="2"/>
  <c r="AI52" i="2"/>
  <c r="U52" i="2"/>
  <c r="T52" i="2"/>
  <c r="V52" i="2"/>
  <c r="Y80" i="2"/>
  <c r="X80" i="2"/>
  <c r="W80" i="2"/>
  <c r="Y79" i="2"/>
  <c r="X79" i="2"/>
  <c r="W79" i="2"/>
  <c r="Y78" i="2"/>
  <c r="X78" i="2"/>
  <c r="W78" i="2"/>
  <c r="M78" i="2"/>
  <c r="L78" i="2"/>
  <c r="K78" i="2"/>
  <c r="E77" i="2"/>
  <c r="D77" i="2"/>
  <c r="C77" i="2"/>
  <c r="B77" i="2"/>
  <c r="A77" i="2"/>
  <c r="Y77" i="2"/>
  <c r="X77" i="2"/>
  <c r="W77" i="2"/>
  <c r="M77" i="2"/>
  <c r="L77" i="2"/>
  <c r="K77" i="2"/>
  <c r="A76" i="2"/>
  <c r="Y76" i="2"/>
  <c r="X76" i="2"/>
  <c r="W76" i="2"/>
  <c r="M76" i="2"/>
  <c r="L76" i="2"/>
  <c r="K76" i="2"/>
  <c r="F74" i="2"/>
  <c r="E74" i="2"/>
  <c r="D74" i="2"/>
  <c r="C74" i="2"/>
  <c r="B74" i="2"/>
  <c r="A74" i="2"/>
  <c r="F73" i="2"/>
  <c r="E73" i="2"/>
  <c r="D73" i="2"/>
  <c r="C73" i="2"/>
  <c r="B73" i="2"/>
  <c r="A73" i="2"/>
  <c r="G72" i="2"/>
  <c r="F72" i="2"/>
  <c r="E72" i="2"/>
  <c r="D72" i="2"/>
  <c r="C72" i="2"/>
  <c r="B72" i="2"/>
  <c r="A72" i="2"/>
  <c r="F71" i="2"/>
  <c r="E71" i="2"/>
  <c r="D71" i="2"/>
  <c r="C71" i="2"/>
  <c r="B71" i="2"/>
  <c r="A71" i="2"/>
  <c r="M71" i="2"/>
  <c r="L71" i="2"/>
  <c r="K71" i="2"/>
  <c r="F70" i="2"/>
  <c r="E70" i="2"/>
  <c r="D70" i="2"/>
  <c r="C70" i="2"/>
  <c r="B70" i="2"/>
  <c r="A70" i="2"/>
  <c r="M70" i="2"/>
  <c r="L70" i="2"/>
  <c r="K70" i="2"/>
  <c r="F69" i="2"/>
  <c r="E69" i="2"/>
  <c r="D69" i="2"/>
  <c r="C69" i="2"/>
  <c r="B69" i="2"/>
  <c r="A69" i="2"/>
  <c r="M69" i="2"/>
  <c r="L69" i="2"/>
  <c r="K69" i="2"/>
  <c r="A68" i="2"/>
  <c r="AE68" i="2"/>
  <c r="AD68" i="2"/>
  <c r="AC68" i="2"/>
  <c r="AE67" i="2"/>
  <c r="AD67" i="2"/>
  <c r="AC67" i="2"/>
  <c r="H66" i="2"/>
  <c r="G66" i="2"/>
  <c r="F66" i="2"/>
  <c r="E66" i="2"/>
  <c r="D66" i="2"/>
  <c r="C66" i="2"/>
  <c r="B66" i="2"/>
  <c r="A66" i="2"/>
  <c r="AE66" i="2"/>
  <c r="AD66" i="2"/>
  <c r="AC66" i="2"/>
  <c r="S66" i="2"/>
  <c r="R66" i="2"/>
  <c r="Q66" i="2"/>
  <c r="AE65" i="2"/>
  <c r="AD65" i="2"/>
  <c r="AC65" i="2"/>
  <c r="AF65" i="2" s="1"/>
  <c r="S65" i="2"/>
  <c r="R65" i="2"/>
  <c r="Q65" i="2"/>
  <c r="G64" i="2"/>
  <c r="F64" i="2"/>
  <c r="E64" i="2"/>
  <c r="D64" i="2"/>
  <c r="C64" i="2"/>
  <c r="B64" i="2"/>
  <c r="A64" i="2"/>
  <c r="AE64" i="2"/>
  <c r="AD64" i="2"/>
  <c r="AC64" i="2"/>
  <c r="AF64" i="2" s="1"/>
  <c r="S64" i="2"/>
  <c r="R64" i="2"/>
  <c r="Q64" i="2"/>
  <c r="E62" i="2"/>
  <c r="D62" i="2"/>
  <c r="C62" i="2"/>
  <c r="B62" i="2"/>
  <c r="E61" i="2"/>
  <c r="D61" i="2"/>
  <c r="C61" i="2"/>
  <c r="B61" i="2"/>
  <c r="A61" i="2"/>
  <c r="E60" i="2"/>
  <c r="D60" i="2"/>
  <c r="C60" i="2"/>
  <c r="B60" i="2"/>
  <c r="A60" i="2"/>
  <c r="Y60" i="2"/>
  <c r="X60" i="2"/>
  <c r="W60" i="2"/>
  <c r="M59" i="2"/>
  <c r="L59" i="2"/>
  <c r="K59" i="2"/>
  <c r="E59" i="2"/>
  <c r="D59" i="2"/>
  <c r="C59" i="2"/>
  <c r="B59" i="2"/>
  <c r="A59" i="2"/>
  <c r="AK59" i="2"/>
  <c r="AJ59" i="2"/>
  <c r="AI59" i="2"/>
  <c r="Y59" i="2"/>
  <c r="X59" i="2"/>
  <c r="W59" i="2"/>
  <c r="M58" i="2"/>
  <c r="L58" i="2"/>
  <c r="K58" i="2"/>
  <c r="E58" i="2"/>
  <c r="D58" i="2"/>
  <c r="C58" i="2"/>
  <c r="B58" i="2"/>
  <c r="A58" i="2"/>
  <c r="AK58" i="2"/>
  <c r="AJ58" i="2"/>
  <c r="AI58" i="2"/>
  <c r="Y58" i="2"/>
  <c r="X58" i="2"/>
  <c r="W58" i="2"/>
  <c r="M57" i="2"/>
  <c r="L57" i="2"/>
  <c r="K57" i="2"/>
  <c r="E57" i="2"/>
  <c r="D57" i="2"/>
  <c r="C57" i="2"/>
  <c r="B57" i="2"/>
  <c r="A57" i="2"/>
  <c r="AK57" i="2"/>
  <c r="AJ57" i="2"/>
  <c r="AI57" i="2"/>
  <c r="Y57" i="2"/>
  <c r="X57" i="2"/>
  <c r="W57" i="2"/>
  <c r="E56" i="2"/>
  <c r="D56" i="2"/>
  <c r="C56" i="2"/>
  <c r="B56" i="2"/>
  <c r="A56" i="2"/>
  <c r="Y56" i="2"/>
  <c r="X56" i="2"/>
  <c r="W56" i="2"/>
  <c r="E55" i="2"/>
  <c r="D55" i="2"/>
  <c r="C55" i="2"/>
  <c r="B55" i="2"/>
  <c r="A55" i="2"/>
  <c r="E54" i="2"/>
  <c r="D54" i="2"/>
  <c r="C54" i="2"/>
  <c r="E53" i="2"/>
  <c r="D53" i="2"/>
  <c r="C53" i="2"/>
  <c r="B53" i="2"/>
  <c r="A53" i="2"/>
  <c r="A52" i="2"/>
  <c r="AF51" i="2"/>
  <c r="AD51" i="2"/>
  <c r="AC51" i="2"/>
  <c r="O51" i="2"/>
  <c r="N51" i="2"/>
  <c r="M51" i="2"/>
  <c r="L51" i="2"/>
  <c r="K51" i="2"/>
  <c r="AD50" i="2"/>
  <c r="AC50" i="2"/>
  <c r="O50" i="2"/>
  <c r="N50" i="2"/>
  <c r="M50" i="2"/>
  <c r="L50" i="2"/>
  <c r="K50" i="2"/>
  <c r="G50" i="2"/>
  <c r="F50" i="2"/>
  <c r="E50" i="2"/>
  <c r="D50" i="2"/>
  <c r="C50" i="2"/>
  <c r="B50" i="2"/>
  <c r="A50" i="2"/>
  <c r="AD49" i="2"/>
  <c r="AG49" i="2" s="1"/>
  <c r="AI49" i="2" s="1"/>
  <c r="O49" i="2"/>
  <c r="N49" i="2"/>
  <c r="M49" i="2"/>
  <c r="L49" i="2"/>
  <c r="K49" i="2"/>
  <c r="G49" i="2"/>
  <c r="F49" i="2"/>
  <c r="E49" i="2"/>
  <c r="D49" i="2"/>
  <c r="C49" i="2"/>
  <c r="B49" i="2"/>
  <c r="A49" i="2"/>
  <c r="G48" i="2"/>
  <c r="F48" i="2"/>
  <c r="E48" i="2"/>
  <c r="D48" i="2"/>
  <c r="C48" i="2"/>
  <c r="B48" i="2"/>
  <c r="A48" i="2"/>
  <c r="G47" i="2"/>
  <c r="F47" i="2"/>
  <c r="E47" i="2"/>
  <c r="D47" i="2"/>
  <c r="C47" i="2"/>
  <c r="B47" i="2"/>
  <c r="A47" i="2"/>
  <c r="G46" i="2"/>
  <c r="F46" i="2"/>
  <c r="E46" i="2"/>
  <c r="D46" i="2"/>
  <c r="C46" i="2"/>
  <c r="B46" i="2"/>
  <c r="A46" i="2"/>
  <c r="G45" i="2"/>
  <c r="F45" i="2"/>
  <c r="E45" i="2"/>
  <c r="D45" i="2"/>
  <c r="C45" i="2"/>
  <c r="B45" i="2"/>
  <c r="A45" i="2"/>
  <c r="G44" i="2"/>
  <c r="F44" i="2"/>
  <c r="E44" i="2"/>
  <c r="D44" i="2"/>
  <c r="C44" i="2"/>
  <c r="B44" i="2"/>
  <c r="A44" i="2"/>
  <c r="AF43" i="2"/>
  <c r="AE43" i="2"/>
  <c r="AD43" i="2"/>
  <c r="AC43" i="2"/>
  <c r="AB43" i="2"/>
  <c r="O43" i="2"/>
  <c r="N43" i="2"/>
  <c r="M43" i="2"/>
  <c r="L43" i="2"/>
  <c r="K43" i="2"/>
  <c r="G43" i="2"/>
  <c r="F43" i="2"/>
  <c r="E43" i="2"/>
  <c r="D43" i="2"/>
  <c r="C43" i="2"/>
  <c r="B43" i="2"/>
  <c r="A43" i="2"/>
  <c r="AF42" i="2"/>
  <c r="AE42" i="2"/>
  <c r="AD42" i="2"/>
  <c r="AC42" i="2"/>
  <c r="AB42" i="2"/>
  <c r="O42" i="2"/>
  <c r="N42" i="2"/>
  <c r="M42" i="2"/>
  <c r="L42" i="2"/>
  <c r="K42" i="2"/>
  <c r="G42" i="2"/>
  <c r="F42" i="2"/>
  <c r="E42" i="2"/>
  <c r="D42" i="2"/>
  <c r="C42" i="2"/>
  <c r="B42" i="2"/>
  <c r="A42" i="2"/>
  <c r="AF41" i="2"/>
  <c r="AE41" i="2"/>
  <c r="AD41" i="2"/>
  <c r="AC41" i="2"/>
  <c r="AB41" i="2"/>
  <c r="O41" i="2"/>
  <c r="N41" i="2"/>
  <c r="M41" i="2"/>
  <c r="L41" i="2"/>
  <c r="K41" i="2"/>
  <c r="G41" i="2"/>
  <c r="F41" i="2"/>
  <c r="E41" i="2"/>
  <c r="D41" i="2"/>
  <c r="C41" i="2"/>
  <c r="B41" i="2"/>
  <c r="A41" i="2"/>
  <c r="AF40" i="2"/>
  <c r="AE40" i="2"/>
  <c r="AD40" i="2"/>
  <c r="AC40" i="2"/>
  <c r="AB40" i="2"/>
  <c r="O40" i="2"/>
  <c r="N40" i="2"/>
  <c r="M40" i="2"/>
  <c r="L40" i="2"/>
  <c r="K40" i="2"/>
  <c r="A40" i="2"/>
  <c r="AF39" i="2"/>
  <c r="AE39" i="2"/>
  <c r="AD39" i="2"/>
  <c r="AC39" i="2"/>
  <c r="AB39" i="2"/>
  <c r="O39" i="2"/>
  <c r="N39" i="2"/>
  <c r="M39" i="2"/>
  <c r="L39" i="2"/>
  <c r="K39" i="2"/>
  <c r="E38" i="2"/>
  <c r="D38" i="2"/>
  <c r="C38" i="2"/>
  <c r="B38" i="2"/>
  <c r="E37" i="2"/>
  <c r="D37" i="2"/>
  <c r="C37" i="2"/>
  <c r="B37" i="2"/>
  <c r="A37" i="2"/>
  <c r="E36" i="2"/>
  <c r="D36" i="2"/>
  <c r="C36" i="2"/>
  <c r="B36" i="2"/>
  <c r="A36" i="2"/>
  <c r="E35" i="2"/>
  <c r="D35" i="2"/>
  <c r="C35" i="2"/>
  <c r="B35" i="2"/>
  <c r="A35" i="2"/>
  <c r="E34" i="2"/>
  <c r="D34" i="2"/>
  <c r="C34" i="2"/>
  <c r="B34" i="2"/>
  <c r="E33" i="2"/>
  <c r="D33" i="2"/>
  <c r="C33" i="2"/>
  <c r="B33" i="2"/>
  <c r="E32" i="2"/>
  <c r="D32" i="2"/>
  <c r="C32" i="2"/>
  <c r="E31" i="2"/>
  <c r="D31" i="2"/>
  <c r="C31" i="2"/>
  <c r="B31" i="2"/>
  <c r="E30" i="2"/>
  <c r="D30" i="2"/>
  <c r="C30" i="2"/>
  <c r="B30" i="2"/>
  <c r="E29" i="2"/>
  <c r="D29" i="2"/>
  <c r="C29" i="2"/>
  <c r="B29" i="2"/>
  <c r="L28" i="2"/>
  <c r="K28" i="2"/>
  <c r="J28" i="2"/>
  <c r="E28" i="2"/>
  <c r="D28" i="2"/>
  <c r="C28" i="2"/>
  <c r="B28" i="2"/>
  <c r="L27" i="2"/>
  <c r="K27" i="2"/>
  <c r="J27" i="2"/>
  <c r="E27" i="2"/>
  <c r="D27" i="2"/>
  <c r="C27" i="2"/>
  <c r="B27" i="2"/>
  <c r="A27" i="2"/>
  <c r="L26" i="2"/>
  <c r="K26" i="2"/>
  <c r="J26" i="2"/>
  <c r="E26" i="2"/>
  <c r="D26" i="2"/>
  <c r="C26" i="2"/>
  <c r="B26" i="2"/>
  <c r="A26" i="2"/>
  <c r="L25" i="2"/>
  <c r="K25" i="2"/>
  <c r="J25" i="2"/>
  <c r="E25" i="2"/>
  <c r="D25" i="2"/>
  <c r="C25" i="2"/>
  <c r="B25" i="2"/>
  <c r="A25" i="2"/>
  <c r="L24" i="2"/>
  <c r="K24" i="2"/>
  <c r="J24" i="2"/>
  <c r="A24" i="2"/>
  <c r="F22" i="2"/>
  <c r="E22" i="2"/>
  <c r="D22" i="2"/>
  <c r="C22" i="2"/>
  <c r="B22" i="2"/>
  <c r="A22" i="2"/>
  <c r="F21" i="2"/>
  <c r="E21" i="2"/>
  <c r="D21" i="2"/>
  <c r="C21" i="2"/>
  <c r="B21" i="2"/>
  <c r="A21" i="2"/>
  <c r="F20" i="2"/>
  <c r="E20" i="2"/>
  <c r="D20" i="2"/>
  <c r="C20" i="2"/>
  <c r="B20" i="2"/>
  <c r="A20" i="2"/>
  <c r="F19" i="2"/>
  <c r="E19" i="2"/>
  <c r="D19" i="2"/>
  <c r="C19" i="2"/>
  <c r="B19" i="2"/>
  <c r="A19" i="2"/>
  <c r="F18" i="2"/>
  <c r="E18" i="2"/>
  <c r="D18" i="2"/>
  <c r="C18" i="2"/>
  <c r="B18" i="2"/>
  <c r="A18" i="2"/>
  <c r="F17" i="2"/>
  <c r="E17" i="2"/>
  <c r="D17" i="2"/>
  <c r="C17" i="2"/>
  <c r="B17" i="2"/>
  <c r="A17" i="2"/>
  <c r="L16" i="2"/>
  <c r="K16" i="2"/>
  <c r="J16" i="2"/>
  <c r="A16" i="2"/>
  <c r="L15" i="2"/>
  <c r="K15" i="2"/>
  <c r="J15" i="2"/>
  <c r="L14" i="2"/>
  <c r="K14" i="2"/>
  <c r="J14" i="2"/>
  <c r="C14" i="2"/>
  <c r="B14" i="2"/>
  <c r="L13" i="2"/>
  <c r="K13" i="2"/>
  <c r="J13" i="2"/>
  <c r="L12" i="2"/>
  <c r="K12" i="2"/>
  <c r="J12" i="2"/>
  <c r="D12" i="2"/>
  <c r="C12" i="2"/>
  <c r="B12" i="2"/>
  <c r="A12" i="2"/>
  <c r="D10" i="2"/>
  <c r="C10" i="2"/>
  <c r="B10" i="2"/>
  <c r="A10" i="2"/>
  <c r="A9" i="2"/>
  <c r="F8" i="2"/>
  <c r="E8" i="2"/>
  <c r="D8" i="2"/>
  <c r="C8" i="2"/>
  <c r="B8" i="2"/>
  <c r="F6" i="2"/>
  <c r="E6" i="2"/>
  <c r="D6" i="2"/>
  <c r="C6" i="2"/>
  <c r="B6" i="2"/>
  <c r="W3" i="2"/>
  <c r="V3" i="2"/>
  <c r="U3" i="2"/>
  <c r="T3" i="2"/>
  <c r="S3" i="2"/>
  <c r="R3" i="2"/>
  <c r="Q3" i="2"/>
  <c r="P3" i="2"/>
  <c r="O3" i="2"/>
  <c r="N3" i="2"/>
  <c r="M3" i="2"/>
  <c r="L3" i="2"/>
  <c r="K3" i="2"/>
  <c r="J3" i="2"/>
  <c r="I3" i="2"/>
  <c r="H3" i="2"/>
  <c r="G3" i="2"/>
  <c r="F3" i="2"/>
  <c r="E3" i="2"/>
  <c r="D3" i="2"/>
  <c r="C3" i="2"/>
  <c r="B3" i="2"/>
  <c r="B4" i="2" s="1"/>
  <c r="AF68" i="2" l="1"/>
  <c r="AG51" i="2"/>
  <c r="F54" i="2"/>
  <c r="AF67" i="2"/>
  <c r="AI67" i="2" s="1"/>
  <c r="AF66" i="2"/>
  <c r="AI66" i="2" s="1"/>
  <c r="AN52" i="2"/>
  <c r="AG50" i="2"/>
  <c r="N16" i="2"/>
  <c r="T66" i="2"/>
  <c r="W66" i="2" s="1"/>
  <c r="M64" i="2"/>
  <c r="G22" i="2"/>
  <c r="F28" i="2"/>
  <c r="H70" i="2"/>
  <c r="O13" i="2"/>
  <c r="E14" i="2"/>
  <c r="H46" i="2"/>
  <c r="K65" i="2"/>
  <c r="F53" i="2"/>
  <c r="L64" i="2"/>
  <c r="M13" i="2"/>
  <c r="F29" i="2"/>
  <c r="F55" i="2"/>
  <c r="T65" i="2"/>
  <c r="Y65" i="2" s="1"/>
  <c r="F60" i="2"/>
  <c r="F35" i="2"/>
  <c r="F37" i="2"/>
  <c r="H43" i="2"/>
  <c r="P50" i="2"/>
  <c r="T50" i="2" s="1"/>
  <c r="F26" i="2"/>
  <c r="I66" i="2"/>
  <c r="M16" i="2"/>
  <c r="F31" i="2"/>
  <c r="F36" i="2"/>
  <c r="H50" i="2"/>
  <c r="F56" i="2"/>
  <c r="N15" i="2"/>
  <c r="F38" i="2"/>
  <c r="M65" i="2"/>
  <c r="P51" i="2"/>
  <c r="T51" i="2" s="1"/>
  <c r="H74" i="2"/>
  <c r="H69" i="2"/>
  <c r="H72" i="2"/>
  <c r="H73" i="2"/>
  <c r="E10" i="2"/>
  <c r="L18" i="2"/>
  <c r="H64" i="2"/>
  <c r="H71" i="2"/>
  <c r="O15" i="2"/>
  <c r="F25" i="2"/>
  <c r="F27" i="2"/>
  <c r="H41" i="2"/>
  <c r="H45" i="2"/>
  <c r="P49" i="2"/>
  <c r="U49" i="2" s="1"/>
  <c r="O12" i="2"/>
  <c r="P13" i="2"/>
  <c r="H42" i="2"/>
  <c r="F57" i="2"/>
  <c r="Z78" i="2"/>
  <c r="AE77" i="2" s="1"/>
  <c r="M28" i="2"/>
  <c r="AG43" i="2"/>
  <c r="AM43" i="2" s="1"/>
  <c r="Z56" i="2"/>
  <c r="AC56" i="2" s="1"/>
  <c r="AI65" i="2"/>
  <c r="P43" i="2"/>
  <c r="V43" i="2" s="1"/>
  <c r="G8" i="2"/>
  <c r="M24" i="2"/>
  <c r="N24" i="2" s="1"/>
  <c r="AG39" i="2"/>
  <c r="AL39" i="2" s="1"/>
  <c r="Z60" i="2"/>
  <c r="AE60" i="2" s="1"/>
  <c r="P42" i="2"/>
  <c r="V42" i="2" s="1"/>
  <c r="P15" i="2"/>
  <c r="G6" i="2"/>
  <c r="E12" i="2"/>
  <c r="J18" i="2"/>
  <c r="O14" i="2"/>
  <c r="G19" i="2"/>
  <c r="P14" i="2"/>
  <c r="O16" i="2"/>
  <c r="M14" i="2"/>
  <c r="P16" i="2"/>
  <c r="K18" i="2"/>
  <c r="M15" i="2"/>
  <c r="G20" i="2"/>
  <c r="G21" i="2"/>
  <c r="G18" i="2"/>
  <c r="G17" i="2"/>
  <c r="C4" i="2"/>
  <c r="M12" i="2"/>
  <c r="N13" i="2"/>
  <c r="J30" i="2"/>
  <c r="AG40" i="2"/>
  <c r="AL40" i="2" s="1"/>
  <c r="AG41" i="2"/>
  <c r="AI41" i="2" s="1"/>
  <c r="H44" i="2"/>
  <c r="AI68" i="2"/>
  <c r="N12" i="2"/>
  <c r="M27" i="2"/>
  <c r="O27" i="2" s="1"/>
  <c r="K30" i="2"/>
  <c r="AG42" i="2"/>
  <c r="AL42" i="2" s="1"/>
  <c r="F61" i="2"/>
  <c r="T64" i="2"/>
  <c r="Y64" i="2" s="1"/>
  <c r="AK64" i="2"/>
  <c r="Z76" i="2"/>
  <c r="AD75" i="2" s="1"/>
  <c r="Z79" i="2"/>
  <c r="AE78" i="2" s="1"/>
  <c r="Z80" i="2"/>
  <c r="AE79" i="2" s="1"/>
  <c r="L30" i="2"/>
  <c r="F62" i="2"/>
  <c r="L65" i="2"/>
  <c r="Z77" i="2"/>
  <c r="AC76" i="2" s="1"/>
  <c r="P12" i="2"/>
  <c r="N14" i="2"/>
  <c r="M26" i="2"/>
  <c r="F34" i="2"/>
  <c r="P39" i="2"/>
  <c r="R39" i="2" s="1"/>
  <c r="Z59" i="2"/>
  <c r="AD59" i="2" s="1"/>
  <c r="AL59" i="2"/>
  <c r="AP59" i="2" s="1"/>
  <c r="F33" i="2"/>
  <c r="P40" i="2"/>
  <c r="V40" i="2" s="1"/>
  <c r="P41" i="2"/>
  <c r="V41" i="2" s="1"/>
  <c r="H47" i="2"/>
  <c r="Z58" i="2"/>
  <c r="AE58" i="2" s="1"/>
  <c r="AL58" i="2"/>
  <c r="AQ58" i="2" s="1"/>
  <c r="F77" i="2"/>
  <c r="F78" i="2" s="1"/>
  <c r="M25" i="2"/>
  <c r="N25" i="2" s="1"/>
  <c r="H48" i="2"/>
  <c r="Z57" i="2"/>
  <c r="AL57" i="2"/>
  <c r="AO57" i="2" s="1"/>
  <c r="F59" i="2"/>
  <c r="F30" i="2"/>
  <c r="F32" i="2"/>
  <c r="H49" i="2"/>
  <c r="K64" i="2" s="1"/>
  <c r="F58" i="2"/>
  <c r="M18" i="2" l="1"/>
  <c r="AK43" i="2"/>
  <c r="U51" i="2"/>
  <c r="X66" i="2"/>
  <c r="Y66" i="2"/>
  <c r="R51" i="2"/>
  <c r="R52" i="2"/>
  <c r="S51" i="2"/>
  <c r="V51" i="2"/>
  <c r="S50" i="2"/>
  <c r="S49" i="2"/>
  <c r="V49" i="2"/>
  <c r="R49" i="2"/>
  <c r="O24" i="2"/>
  <c r="T49" i="2"/>
  <c r="R50" i="2"/>
  <c r="U50" i="2"/>
  <c r="AK66" i="2"/>
  <c r="V50" i="2"/>
  <c r="O28" i="2"/>
  <c r="AJ66" i="2"/>
  <c r="R42" i="2"/>
  <c r="S42" i="2"/>
  <c r="T42" i="2"/>
  <c r="U42" i="2"/>
  <c r="P24" i="2"/>
  <c r="W65" i="2"/>
  <c r="AL43" i="2"/>
  <c r="N28" i="2"/>
  <c r="X65" i="2"/>
  <c r="AJ43" i="2"/>
  <c r="P28" i="2"/>
  <c r="AI43" i="2"/>
  <c r="R43" i="2"/>
  <c r="AM39" i="2"/>
  <c r="AK39" i="2"/>
  <c r="AD77" i="2"/>
  <c r="AD56" i="2"/>
  <c r="W64" i="2"/>
  <c r="AJ65" i="2"/>
  <c r="AE56" i="2"/>
  <c r="AC77" i="2"/>
  <c r="AK65" i="2"/>
  <c r="S43" i="2"/>
  <c r="AJ39" i="2"/>
  <c r="AJ68" i="2"/>
  <c r="U43" i="2"/>
  <c r="AC59" i="2"/>
  <c r="T43" i="2"/>
  <c r="AI39" i="2"/>
  <c r="AM41" i="2"/>
  <c r="AD76" i="2"/>
  <c r="U40" i="2"/>
  <c r="AI40" i="2"/>
  <c r="AI64" i="2"/>
  <c r="V39" i="2"/>
  <c r="AD60" i="2"/>
  <c r="AD79" i="2"/>
  <c r="AK68" i="2"/>
  <c r="AM40" i="2"/>
  <c r="AC60" i="2"/>
  <c r="R40" i="2"/>
  <c r="AE76" i="2"/>
  <c r="AJ67" i="2"/>
  <c r="AK67" i="2"/>
  <c r="AP58" i="2"/>
  <c r="AJ64" i="2"/>
  <c r="E78" i="2"/>
  <c r="AD57" i="2"/>
  <c r="AE57" i="2"/>
  <c r="AE59" i="2"/>
  <c r="AC79" i="2"/>
  <c r="M30" i="2"/>
  <c r="N27" i="2"/>
  <c r="P27" i="2"/>
  <c r="X64" i="2"/>
  <c r="T41" i="2"/>
  <c r="S41" i="2"/>
  <c r="B78" i="2"/>
  <c r="AO59" i="2"/>
  <c r="AC58" i="2"/>
  <c r="U41" i="2"/>
  <c r="C78" i="2"/>
  <c r="AQ59" i="2"/>
  <c r="O25" i="2"/>
  <c r="P25" i="2"/>
  <c r="U39" i="2"/>
  <c r="T39" i="2"/>
  <c r="P44" i="2"/>
  <c r="Z81" i="2"/>
  <c r="AK41" i="2"/>
  <c r="AJ41" i="2"/>
  <c r="AD78" i="2"/>
  <c r="N26" i="2"/>
  <c r="AD58" i="2"/>
  <c r="R41" i="2"/>
  <c r="AO58" i="2"/>
  <c r="AF69" i="2"/>
  <c r="D4" i="2"/>
  <c r="AP57" i="2"/>
  <c r="AQ57" i="2"/>
  <c r="T40" i="2"/>
  <c r="S40" i="2"/>
  <c r="AM42" i="2"/>
  <c r="AJ42" i="2"/>
  <c r="AI42" i="2"/>
  <c r="AK40" i="2"/>
  <c r="AJ40" i="2"/>
  <c r="AE75" i="2"/>
  <c r="AC75" i="2"/>
  <c r="AC78" i="2"/>
  <c r="AC57" i="2"/>
  <c r="S39" i="2"/>
  <c r="D78" i="2"/>
  <c r="AK42" i="2"/>
  <c r="P26" i="2"/>
  <c r="AL41" i="2"/>
  <c r="O26" i="2"/>
  <c r="Z66" i="2" l="1"/>
  <c r="W42" i="2"/>
  <c r="Z64" i="2"/>
  <c r="AF76" i="2"/>
  <c r="AL66" i="2"/>
  <c r="AR58" i="2"/>
  <c r="AN39" i="2"/>
  <c r="AL68" i="2"/>
  <c r="AN43" i="2"/>
  <c r="AL67" i="2"/>
  <c r="W43" i="2"/>
  <c r="AL65" i="2"/>
  <c r="Z65" i="2"/>
  <c r="AL64" i="2"/>
  <c r="AF77" i="2"/>
  <c r="AR57" i="2"/>
  <c r="AF79" i="2"/>
  <c r="AN40" i="2"/>
  <c r="AN41" i="2"/>
  <c r="W40" i="2"/>
  <c r="W39" i="2"/>
  <c r="AR59" i="2"/>
  <c r="AN42" i="2"/>
  <c r="AF78" i="2"/>
  <c r="E4" i="2"/>
  <c r="AF75" i="2"/>
  <c r="W41" i="2"/>
  <c r="F4" i="2" l="1"/>
  <c r="G4" i="2" l="1"/>
  <c r="H4" i="2" l="1"/>
  <c r="I4" i="2" l="1"/>
  <c r="J4" i="2" l="1"/>
  <c r="K4" i="2" l="1"/>
  <c r="L4" i="2" l="1"/>
  <c r="M4" i="2" l="1"/>
  <c r="N4" i="2" l="1"/>
  <c r="O4" i="2" l="1"/>
  <c r="P4" i="2" l="1"/>
  <c r="Q4" i="2" l="1"/>
  <c r="R4" i="2" l="1"/>
  <c r="S4" i="2" l="1"/>
  <c r="T4" i="2" l="1"/>
  <c r="U4" i="2" l="1"/>
  <c r="V4" i="2" l="1"/>
  <c r="W4" i="2" l="1"/>
  <c r="AK49" i="2"/>
  <c r="AL49" i="2"/>
  <c r="AJ49" i="2"/>
  <c r="AM49" i="2"/>
  <c r="AI51" i="2"/>
  <c r="AI50" i="2"/>
  <c r="AM51" i="2"/>
  <c r="AL51" i="2"/>
  <c r="AK51" i="2"/>
  <c r="AJ51" i="2"/>
  <c r="AJ50" i="2"/>
  <c r="AM50" i="2"/>
  <c r="AK50" i="2"/>
  <c r="AL50" i="2"/>
  <c r="X4" i="2" l="1"/>
  <c r="AN50" i="2"/>
  <c r="AN51" i="2"/>
  <c r="AN49" i="2"/>
  <c r="Q72" i="2"/>
  <c r="S72" i="2"/>
  <c r="N71" i="2"/>
  <c r="R72" i="2"/>
  <c r="W52" i="2"/>
  <c r="R71" i="2"/>
  <c r="S71" i="2"/>
  <c r="N70" i="2"/>
  <c r="Q71" i="2"/>
  <c r="Q76" i="2"/>
  <c r="S76" i="2"/>
  <c r="N76" i="2"/>
  <c r="R76" i="2"/>
  <c r="Q78" i="2"/>
  <c r="S78" i="2"/>
  <c r="N78" i="2"/>
  <c r="R78" i="2"/>
  <c r="W50" i="2"/>
  <c r="R59" i="2"/>
  <c r="S59" i="2"/>
  <c r="N59" i="2"/>
  <c r="Q59" i="2"/>
  <c r="W49" i="2"/>
  <c r="S77" i="2"/>
  <c r="R77" i="2"/>
  <c r="N77" i="2"/>
  <c r="Q77" i="2"/>
  <c r="R57" i="2"/>
  <c r="S57" i="2"/>
  <c r="N57" i="2"/>
  <c r="Q57" i="2"/>
  <c r="S70" i="2"/>
  <c r="Q70" i="2"/>
  <c r="N69" i="2"/>
  <c r="R70" i="2"/>
  <c r="R58" i="2"/>
  <c r="S58" i="2"/>
  <c r="N58" i="2"/>
  <c r="Q58" i="2"/>
  <c r="W51"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<sst xmlns="http://schemas.openxmlformats.org/spreadsheetml/2006/main" count="3563" uniqueCount="263">
  <si>
    <t>Variable</t>
  </si>
  <si>
    <t>Algeria</t>
  </si>
  <si>
    <t>Angola</t>
  </si>
  <si>
    <t>Benin</t>
  </si>
  <si>
    <t>Botswana</t>
  </si>
  <si>
    <t>Burkina Faso</t>
  </si>
  <si>
    <t>Burundi</t>
  </si>
  <si>
    <t>Cabo Verde</t>
  </si>
  <si>
    <t>Cameroon</t>
  </si>
  <si>
    <t>Central African Republic</t>
  </si>
  <si>
    <t>Chad</t>
  </si>
  <si>
    <t>Comoros</t>
  </si>
  <si>
    <t>Cote d'Ivoire</t>
  </si>
  <si>
    <t>Democratic Republic of Congo</t>
  </si>
  <si>
    <t>Djibouti</t>
  </si>
  <si>
    <t>Egypt</t>
  </si>
  <si>
    <t>Equatorial Guinea</t>
  </si>
  <si>
    <t>Eritrea</t>
  </si>
  <si>
    <t>Eswatini</t>
  </si>
  <si>
    <t>Ethiopia</t>
  </si>
  <si>
    <t>Gabon</t>
  </si>
  <si>
    <t>The Gambia</t>
  </si>
  <si>
    <t>Ghana</t>
  </si>
  <si>
    <t>Guinea</t>
  </si>
  <si>
    <t>Guinea-Bissau</t>
  </si>
  <si>
    <t>Kenya</t>
  </si>
  <si>
    <t>Lesotho</t>
  </si>
  <si>
    <t>Liberia</t>
  </si>
  <si>
    <t>Libya</t>
  </si>
  <si>
    <t>Madagascar</t>
  </si>
  <si>
    <t>Malawi</t>
  </si>
  <si>
    <t>Mali</t>
  </si>
  <si>
    <t>Mauritania</t>
  </si>
  <si>
    <t>Mauritius</t>
  </si>
  <si>
    <t>Morocco</t>
  </si>
  <si>
    <t>Mozambique</t>
  </si>
  <si>
    <t>Namibia</t>
  </si>
  <si>
    <t>Niger</t>
  </si>
  <si>
    <t>Nigeria</t>
  </si>
  <si>
    <t>Rwanda</t>
  </si>
  <si>
    <t>Sahrawi Arab Democratic Republic</t>
  </si>
  <si>
    <t>Sao Tome &amp; Principe</t>
  </si>
  <si>
    <t>Senegal</t>
  </si>
  <si>
    <t>Seychelles</t>
  </si>
  <si>
    <t>Sierra Leone</t>
  </si>
  <si>
    <t>Somalia</t>
  </si>
  <si>
    <t>South Africa</t>
  </si>
  <si>
    <t>South Sudan</t>
  </si>
  <si>
    <t>Sudan</t>
  </si>
  <si>
    <t>Tanzania</t>
  </si>
  <si>
    <t>Togo</t>
  </si>
  <si>
    <t>Tunisia</t>
  </si>
  <si>
    <t>Uganda</t>
  </si>
  <si>
    <t>Zambia</t>
  </si>
  <si>
    <t>Zimbabwe</t>
  </si>
  <si>
    <t>Source</t>
  </si>
  <si>
    <t>Act/Bill Link</t>
  </si>
  <si>
    <t>Loi no. 18-07</t>
  </si>
  <si>
    <t>Law 22/11</t>
  </si>
  <si>
    <t>Loi N° 2009-09</t>
  </si>
  <si>
    <t>Act No. 32</t>
  </si>
  <si>
    <t>Loi No. 010-2004/AN</t>
  </si>
  <si>
    <t>NA</t>
  </si>
  <si>
    <t>Law 133/V/2001</t>
  </si>
  <si>
    <t>Loi No. 007/PR/2015</t>
  </si>
  <si>
    <t xml:space="preserve">Law 29-2019 </t>
  </si>
  <si>
    <t>Law 2013-450</t>
  </si>
  <si>
    <t>Law on the Protection of Personal Data issued under Resolution No. 151 of 2020</t>
  </si>
  <si>
    <t>Law No. 1/2016 - no copy available</t>
  </si>
  <si>
    <t>Data Protection Act, 2022</t>
  </si>
  <si>
    <t>Draft Data Protection Proclamation</t>
  </si>
  <si>
    <t>Law No. 001/2011</t>
  </si>
  <si>
    <t>Draft DP Policy</t>
  </si>
  <si>
    <t>DPA 2012</t>
  </si>
  <si>
    <t>Loi 2016/037</t>
  </si>
  <si>
    <t>Act No. 24</t>
  </si>
  <si>
    <t>DP Act of 2011</t>
  </si>
  <si>
    <t>Loi N° 2014 – 038</t>
  </si>
  <si>
    <t>Electronic Transactions and Cyber Security Act No 33 of 2016</t>
  </si>
  <si>
    <t>Loi 2013-015</t>
  </si>
  <si>
    <t>Law 2017-020</t>
  </si>
  <si>
    <t>DPA of 2017</t>
  </si>
  <si>
    <t>Loi No. 09-08</t>
  </si>
  <si>
    <t>Draft Data Protection Bill</t>
  </si>
  <si>
    <t>Loi No. 2017-28 and Loi No. 2019-71.</t>
  </si>
  <si>
    <t>Law No. 058/2021</t>
  </si>
  <si>
    <t>N/A</t>
  </si>
  <si>
    <t>Law 03/2016</t>
  </si>
  <si>
    <t>Law No. 2008-12</t>
  </si>
  <si>
    <t>Act 2003-09</t>
  </si>
  <si>
    <t>Act 4 of 2013</t>
  </si>
  <si>
    <t>Copy available only in Kiswahili</t>
  </si>
  <si>
    <t>Law No. 2019-014</t>
  </si>
  <si>
    <t>Loi no. 63 of 2004</t>
  </si>
  <si>
    <t>DPA 2019</t>
  </si>
  <si>
    <t>Act No. 3 of 2021</t>
  </si>
  <si>
    <t>Data Protection Act 2021</t>
  </si>
  <si>
    <t>Regulations/other law Link</t>
  </si>
  <si>
    <t>None yet published</t>
  </si>
  <si>
    <t>Decree 214/16</t>
  </si>
  <si>
    <t xml:space="preserve"> Book V of the 2017 Digital Code</t>
  </si>
  <si>
    <t>Regulations not available</t>
  </si>
  <si>
    <t>Decree No. 2007-283/PRES/PM/MPDH of 18 May 2007</t>
  </si>
  <si>
    <t xml:space="preserve"> Law 42/VIII/2013 of 17 September</t>
  </si>
  <si>
    <t>Law No. 006/PR/2015</t>
  </si>
  <si>
    <t xml:space="preserve">Law No. 26-2020 on Cybersecurity </t>
  </si>
  <si>
    <t>None available</t>
  </si>
  <si>
    <t>Not yet issued</t>
  </si>
  <si>
    <t>Regulations</t>
  </si>
  <si>
    <t>Regulations 2020</t>
  </si>
  <si>
    <t>Decree No. 2-09-165 of 25 Joumada I 1430 and CNDP Procedural Rules</t>
  </si>
  <si>
    <t>Decree 2020-309</t>
  </si>
  <si>
    <t>Law establishing NCSA</t>
  </si>
  <si>
    <t>Multiple</t>
  </si>
  <si>
    <t>Regulations not yet published</t>
  </si>
  <si>
    <t>Francophone</t>
  </si>
  <si>
    <t>Anglophone</t>
  </si>
  <si>
    <t>Lusophone</t>
  </si>
  <si>
    <t>Arabic</t>
  </si>
  <si>
    <t>Other</t>
  </si>
  <si>
    <t>Region</t>
  </si>
  <si>
    <t>North</t>
  </si>
  <si>
    <t>Southern</t>
  </si>
  <si>
    <t>West</t>
  </si>
  <si>
    <t>East</t>
  </si>
  <si>
    <t>Central</t>
  </si>
  <si>
    <t>Year</t>
  </si>
  <si>
    <t>Draft</t>
  </si>
  <si>
    <t>Colour code</t>
  </si>
  <si>
    <t>Green</t>
  </si>
  <si>
    <t>Red</t>
  </si>
  <si>
    <t>Lite</t>
  </si>
  <si>
    <t>Yellow</t>
  </si>
  <si>
    <t>DOMESTIC LEGAL COMMITMENTS</t>
  </si>
  <si>
    <t>Enshrined the right to privacy in the Constitution</t>
  </si>
  <si>
    <t>Yes</t>
  </si>
  <si>
    <t>No</t>
  </si>
  <si>
    <t>Constitute Project</t>
  </si>
  <si>
    <t>Have DPA legislation</t>
  </si>
  <si>
    <t>UNCTAD, OneTrust Data Guidance, and DLA Piper</t>
  </si>
  <si>
    <t>Member(s) of the data protection authority have been appointed</t>
  </si>
  <si>
    <t>INTERNATIONAL LEGAL COMMITMENTS</t>
  </si>
  <si>
    <t>Signed, acceded to, or ratified the ICCPR (1966)</t>
  </si>
  <si>
    <t>Ratified</t>
  </si>
  <si>
    <t>Acceded</t>
  </si>
  <si>
    <t>Signed</t>
  </si>
  <si>
    <t>Status List.</t>
  </si>
  <si>
    <t>Acceded to the Council of Europe Convention 108 on Personal Data (1981)</t>
  </si>
  <si>
    <t>Chart of Signatures and Ratifications.</t>
  </si>
  <si>
    <t>Signed or Acceded to Council of Europe Convention 185 on Cybercrime (2001)</t>
  </si>
  <si>
    <t>Signed or ratified the Malabo Convention (2014)</t>
  </si>
  <si>
    <t>Signed the ECOWAS Supplementary Act A/SA.1/01/10 on Personal Data Protection within ECOWAS (2010)</t>
  </si>
  <si>
    <t>Document.</t>
  </si>
  <si>
    <t>SCOPE OF APPLICATION</t>
  </si>
  <si>
    <t>Applies to natural persons</t>
  </si>
  <si>
    <t>No law</t>
  </si>
  <si>
    <t>Unknown</t>
  </si>
  <si>
    <t>Applies to juristic persons</t>
  </si>
  <si>
    <t>Applies to public entities</t>
  </si>
  <si>
    <t>Domestic/personal purposes exclusion</t>
  </si>
  <si>
    <t>National security exclusion</t>
  </si>
  <si>
    <t>Partial</t>
  </si>
  <si>
    <t>Law enforcement exclusion</t>
  </si>
  <si>
    <t>Cabinet or Executive Council exclusion</t>
  </si>
  <si>
    <t>Judicial functions exclusion</t>
  </si>
  <si>
    <t>Journalistic, literary, or artistic purposes exclusion</t>
  </si>
  <si>
    <t>Temporary copies exclusion</t>
  </si>
  <si>
    <t>Other exclusions</t>
  </si>
  <si>
    <t>Broad or vague exclusions</t>
  </si>
  <si>
    <t>Applies to foreign entities</t>
  </si>
  <si>
    <t>Excludes foreign entities that only transit/forward personal data through the country</t>
  </si>
  <si>
    <t>TRANSPARENCY</t>
  </si>
  <si>
    <t>Notification that data is being processed</t>
  </si>
  <si>
    <t>Notification to DPA in event of a data breach</t>
  </si>
  <si>
    <t>Notification to data subject in event of a data breach</t>
  </si>
  <si>
    <t>Specific timeframe for notification is specified</t>
  </si>
  <si>
    <t>Exceptions exist to breach notification requirement</t>
  </si>
  <si>
    <t>Requires a data processing register</t>
  </si>
  <si>
    <t>Register is publicly available</t>
  </si>
  <si>
    <t>Unclear</t>
  </si>
  <si>
    <t>Provides for terms of service icons</t>
  </si>
  <si>
    <t>DPA must submit at least annual report</t>
  </si>
  <si>
    <t>DPA report is made public</t>
  </si>
  <si>
    <t>ACCOUNTABILITY</t>
  </si>
  <si>
    <t>Explicit provision for civil liability</t>
  </si>
  <si>
    <t>Establishes/designates a Data Protection Authority to ensure compliance</t>
  </si>
  <si>
    <t>DPA is empowered to investigate</t>
  </si>
  <si>
    <t>DPA is empowered to subpoena or request evidence</t>
  </si>
  <si>
    <t>Law provides for criminal penalties</t>
  </si>
  <si>
    <t>Law provides for administrative penalties</t>
  </si>
  <si>
    <t>DPA is independently structured (does not exist within or receive instructions from another public body)</t>
  </si>
  <si>
    <t>DPA receives funding directly from the state budget/legislative body</t>
  </si>
  <si>
    <t>DPA may receive some forms of external funding/own revenue</t>
  </si>
  <si>
    <t>Adequate protections against undue removal of DPA head are in place</t>
  </si>
  <si>
    <t>Number of members in the DPA</t>
  </si>
  <si>
    <t>Maximum term length for members of the DPA (years)</t>
  </si>
  <si>
    <t>Repeatedly renewable</t>
  </si>
  <si>
    <t>PARTICIPATION</t>
  </si>
  <si>
    <t>Right of data subject to access a copy of their personal data</t>
  </si>
  <si>
    <t>Right of data subject to request correction of data</t>
  </si>
  <si>
    <t>Right of data subject to request deletion of data</t>
  </si>
  <si>
    <t>Justification required for a request for deletion</t>
  </si>
  <si>
    <t>Defines the requirements for consent</t>
  </si>
  <si>
    <t>DPA is mandated to participate in policy formulation</t>
  </si>
  <si>
    <t>AUTOMATED PROCESSING</t>
  </si>
  <si>
    <t>Provides a right not to be subject to automated decision-making</t>
  </si>
  <si>
    <t>Year (for countries with active legislation only)</t>
  </si>
  <si>
    <t>Number of countries passing laws</t>
  </si>
  <si>
    <t>Cumulative</t>
  </si>
  <si>
    <t>Language community</t>
  </si>
  <si>
    <t>Total</t>
  </si>
  <si>
    <t>Yes %</t>
  </si>
  <si>
    <t xml:space="preserve">No % </t>
  </si>
  <si>
    <t>Draft %</t>
  </si>
  <si>
    <t>Domestic / personal purposes</t>
  </si>
  <si>
    <t>National security</t>
  </si>
  <si>
    <t>Law enforcement</t>
  </si>
  <si>
    <t>Cabinet or Executive Council</t>
  </si>
  <si>
    <t>Judicial Functions</t>
  </si>
  <si>
    <t>Journalistic, literary or artistic purposes</t>
  </si>
  <si>
    <t>Temporary copies</t>
  </si>
  <si>
    <t>Excludes those transitting data</t>
  </si>
  <si>
    <t>Notification to data subject in event of a data breach (no.)</t>
  </si>
  <si>
    <t>Notification to data subject in event of a data breach (%)</t>
  </si>
  <si>
    <t>No Law</t>
  </si>
  <si>
    <t>At least Annual report is required (no.)</t>
  </si>
  <si>
    <t>At least Annual report is required (%)</t>
  </si>
  <si>
    <t>Less than 3</t>
  </si>
  <si>
    <t>&gt;3 and &lt;=6</t>
  </si>
  <si>
    <t>&gt;6 and &lt;=9</t>
  </si>
  <si>
    <t>More than 9</t>
  </si>
  <si>
    <t>RA must submit at least annual report</t>
  </si>
  <si>
    <t>Less than 6</t>
  </si>
  <si>
    <t>&gt;6 and &lt;=8</t>
  </si>
  <si>
    <t>&gt;8 and &lt;=10</t>
  </si>
  <si>
    <t>More than 10</t>
  </si>
  <si>
    <t>RA report is made public</t>
  </si>
  <si>
    <t>Acceded to Council of Europe Additional Protocol to Convention 108 (Treaty No. 181) (2001)</t>
  </si>
  <si>
    <t>Data</t>
  </si>
  <si>
    <t>Aggregated Data</t>
  </si>
  <si>
    <t>Population (2021 - World Bank)</t>
  </si>
  <si>
    <t>Republic of Congo</t>
  </si>
  <si>
    <t>Nigeria Data Protection Act, 2023</t>
  </si>
  <si>
    <t>Nigeria Data Protection Regulation, 2019</t>
  </si>
  <si>
    <t>This is the full dataset with all variables</t>
  </si>
  <si>
    <t>This tab provides summary-level data for each of the variables. It pulls data automatically from the main Data tab and can be used to create graphs or other analysis.</t>
  </si>
  <si>
    <t>For more information about the methodology and the meaning of each variable, please see the Methodology page on DPA here.</t>
  </si>
  <si>
    <t>Thank you for downloading the Data Protection Africa Dataset.
The information contained in this file has been compiled by ALT Advisory through its own research and is accurate as of 2023.
We welcome others making use of this information to advance rights-respecting data protection across the continent, but please cite the DPA site in your references.</t>
  </si>
  <si>
    <t>Countries with a DPA (no.)</t>
  </si>
  <si>
    <t>Countries with a DPA (%)</t>
  </si>
  <si>
    <t>Exceptions to breach notification requirement (no.)</t>
  </si>
  <si>
    <t>Exceptions to breach notification requirement (%)</t>
  </si>
  <si>
    <t>Annual report required (% of those with laws)</t>
  </si>
  <si>
    <t>Annual report is required (no.)</t>
  </si>
  <si>
    <t>Protections against removal of DPA head (no).</t>
  </si>
  <si>
    <t>Protections against removal of DPA head (%)</t>
  </si>
  <si>
    <t>Protections against removal of DPA head (no.)</t>
  </si>
  <si>
    <t>Dominant language</t>
  </si>
  <si>
    <t>Notification to DPA in event of a data breach (no.)</t>
  </si>
  <si>
    <t>Notification to DPA in event of a data breach (%)</t>
  </si>
  <si>
    <t>DPA is independently structured (no.)</t>
  </si>
  <si>
    <t>DPA is independently structured (%)</t>
  </si>
  <si>
    <t>DPA may receive external funding/own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</si>
</sst>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charset val="1"/>
    </font>
    <font>
      <b/>
      <sz val="11"/>
      <name val="Calibri"/>
      <family val="2"/>
      <charset val="1"/>
    </font>
    <font>
      <b/>
      <sz val="11"/>
      <color rgb="FF000000"/>
      <name val="Calibri"/>
      <family val="2"/>
      <charset val="1"/>
    </font>
    <font>
      <sz val="11"/>
      <name val="Calibri"/>
      <family val="2"/>
      <charset val="1"/>
    </font>
    <font>
      <u/>
      <sz val="11"/>
      <color rgb="FF0000FF"/>
      <name val="Calibri"/>
      <family val="2"/>
      <charset val="1"/>
    </font>
    <font>
      <u/>
      <sz val="11"/>
      <color rgb="FF0563C1"/>
      <name val="Calibri"/>
      <family val="2"/>
      <charset val="1"/>
    </font>
    <font>
      <sz val="11"/>
      <color rgb="FF0000FF"/>
      <name val="Calibri"/>
      <family val="2"/>
      <charset val="1"/>
    </font>
    <font>
      <u/>
      <sz val="11"/>
      <name val="Calibri"/>
      <family val="2"/>
      <charset val="1"/>
    </font>
    <font>
      <i/>
      <sz val="11"/>
      <color rgb="FF000000"/>
      <name val="Calibri"/>
      <family val="2"/>
      <charset val="1"/>
    </font>
    <font>
      <sz val="11"/>
      <color rgb="FF000000"/>
      <name val="Calibri"/>
      <family val="2"/>
      <charset val="1"/>
    </font>
    <font>
      <b/>
      <sz val="11"/>
      <color rgb="FF000000"/>
      <name val="Calibri"/>
      <family val="2"/>
    </font>
  </fonts>
  <fills count="4">
    <fill>
      <patternFill patternType="none"/>
    </fill>
    <fill>
      <patternFill patternType="gray125"/>
    </fill>
    <fill>
      <patternFill patternType="solid">
        <fgColor rgb="FFD9D9D9"/>
        <bgColor rgb="FFF2F2F2"/>
      </patternFill>
    </fill>
    <fill>
      <patternFill patternType="solid">
        <fgColor rgb="FFF2F2F2"/>
        <bgColor rgb="FFFFFFFF"/>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9" fillId="0" borderId="0" applyBorder="0" applyProtection="0"/>
    <xf numFmtId="0" fontId="5" fillId="0" borderId="0" applyBorder="0" applyProtection="0"/>
  </cellStyleXfs>
  <cellXfs count="57">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2" applyFont="1" applyBorder="1" applyProtection="1"/>
    <xf numFmtId="0" fontId="3" fillId="0" borderId="0" xfId="0" applyFont="1" applyAlignment="1">
      <alignment wrapText="1"/>
    </xf>
    <xf numFmtId="0" fontId="1" fillId="3" borderId="2" xfId="0" applyFont="1" applyFill="1" applyBorder="1"/>
    <xf numFmtId="0" fontId="2" fillId="3" borderId="1" xfId="0" applyFont="1" applyFill="1" applyBorder="1"/>
    <xf numFmtId="9" fontId="9" fillId="0" borderId="0" xfId="1" applyBorder="1" applyProtection="1"/>
    <xf numFmtId="9" fontId="0" fillId="0" borderId="0" xfId="0" applyNumberFormat="1"/>
    <xf numFmtId="1" fontId="0" fillId="0" borderId="0" xfId="0" applyNumberFormat="1"/>
    <xf numFmtId="0" fontId="5" fillId="0" borderId="0" xfId="2" applyBorder="1" applyProtection="1"/>
    <xf numFmtId="0" fontId="3" fillId="0" borderId="0" xfId="2" applyFont="1" applyBorder="1" applyProtection="1"/>
    <xf numFmtId="0" fontId="7" fillId="0" borderId="0" xfId="2" applyFont="1" applyBorder="1" applyAlignment="1" applyProtection="1">
      <alignment wrapText="1"/>
    </xf>
    <xf numFmtId="0" fontId="6" fillId="0" borderId="0" xfId="0" applyFont="1"/>
    <xf numFmtId="0" fontId="4" fillId="0" borderId="0" xfId="2" applyFont="1" applyBorder="1" applyAlignment="1" applyProtection="1">
      <alignment wrapText="1"/>
    </xf>
    <xf numFmtId="0" fontId="7" fillId="0" borderId="0" xfId="2" applyFont="1" applyBorder="1" applyProtection="1"/>
    <xf numFmtId="0" fontId="3" fillId="0" borderId="0" xfId="2" applyFont="1" applyBorder="1" applyAlignment="1" applyProtection="1">
      <alignment wrapText="1"/>
    </xf>
    <xf numFmtId="0" fontId="8" fillId="0" borderId="0" xfId="0" applyFont="1"/>
    <xf numFmtId="0" fontId="7" fillId="0" borderId="0" xfId="2" applyFont="1"/>
    <xf numFmtId="0" fontId="2" fillId="0" borderId="6" xfId="0" applyFont="1" applyBorder="1"/>
    <xf numFmtId="0" fontId="2" fillId="0" borderId="7" xfId="0" applyFont="1" applyBorder="1"/>
    <xf numFmtId="0" fontId="0" fillId="0" borderId="7" xfId="0" applyBorder="1"/>
    <xf numFmtId="0" fontId="0" fillId="0" borderId="6" xfId="0" applyBorder="1"/>
    <xf numFmtId="0" fontId="0" fillId="0" borderId="8" xfId="0" applyBorder="1"/>
    <xf numFmtId="0" fontId="0" fillId="0" borderId="9" xfId="0" applyBorder="1"/>
    <xf numFmtId="0" fontId="0" fillId="0" borderId="10" xfId="0" applyBorder="1"/>
    <xf numFmtId="9" fontId="9" fillId="0" borderId="7" xfId="1" applyBorder="1" applyProtection="1"/>
    <xf numFmtId="9" fontId="9" fillId="0" borderId="6" xfId="1" applyBorder="1" applyProtection="1"/>
    <xf numFmtId="9" fontId="0" fillId="0" borderId="8" xfId="0" applyNumberFormat="1" applyBorder="1"/>
    <xf numFmtId="0" fontId="2" fillId="0" borderId="11" xfId="0" applyFont="1" applyBorder="1"/>
    <xf numFmtId="0" fontId="2" fillId="0" borderId="12" xfId="0" applyFont="1" applyBorder="1"/>
    <xf numFmtId="0" fontId="2" fillId="0" borderId="13" xfId="0" applyFont="1" applyBorder="1"/>
    <xf numFmtId="0" fontId="0" fillId="0" borderId="13" xfId="0" applyBorder="1"/>
    <xf numFmtId="0" fontId="0" fillId="0" borderId="8" xfId="0" applyBorder="1" applyAlignment="1">
      <alignment wrapText="1"/>
    </xf>
    <xf numFmtId="9" fontId="9" fillId="0" borderId="10" xfId="1" applyBorder="1" applyProtection="1"/>
    <xf numFmtId="0" fontId="0" fillId="0" borderId="11" xfId="0" applyBorder="1"/>
    <xf numFmtId="9" fontId="9" fillId="0" borderId="9" xfId="1" applyBorder="1" applyProtection="1"/>
    <xf numFmtId="1" fontId="0" fillId="0" borderId="7" xfId="0" applyNumberFormat="1" applyBorder="1"/>
    <xf numFmtId="0" fontId="2" fillId="0" borderId="8" xfId="0" applyFont="1" applyBorder="1"/>
    <xf numFmtId="1" fontId="0" fillId="0" borderId="10" xfId="0" applyNumberFormat="1" applyBorder="1"/>
    <xf numFmtId="9" fontId="0" fillId="0" borderId="7" xfId="0" applyNumberFormat="1" applyBorder="1"/>
    <xf numFmtId="0" fontId="2" fillId="0" borderId="9" xfId="0" applyFont="1" applyBorder="1"/>
    <xf numFmtId="9" fontId="0" fillId="0" borderId="10" xfId="0" applyNumberFormat="1" applyBorder="1"/>
    <xf numFmtId="0" fontId="10" fillId="0" borderId="7" xfId="0" applyFont="1" applyBorder="1"/>
    <xf numFmtId="2" fontId="0" fillId="0" borderId="7" xfId="0" applyNumberFormat="1" applyBorder="1"/>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cellXfs>
  <cellStyles count="3">
    <cellStyle name="Hyperlink" xfId="2" builtinId="8"/>
    <cellStyle name="Normal" xfId="0" builtinId="0"/>
    <cellStyle name="Percent" xfId="1" builtinId="5"/>
  </cellStyles>
  <dxfs count="6">
    <dxf>
      <fill>
        <patternFill>
          <bgColor rgb="FF92D050"/>
        </patternFill>
      </fill>
    </dxf>
    <dxf>
      <font>
        <color rgb="FF9C0006"/>
      </font>
      <fill>
        <patternFill>
          <bgColor rgb="FFFFC7CE"/>
        </patternFill>
      </fill>
    </dxf>
    <dxf>
      <fill>
        <patternFill>
          <bgColor rgb="FFFFFF00"/>
        </patternFill>
      </fill>
    </dxf>
    <dxf>
      <fill>
        <patternFill>
          <bgColor rgb="FF92D050"/>
        </patternFill>
      </fill>
    </dxf>
    <dxf>
      <font>
        <color rgb="FF9C0006"/>
      </font>
      <fill>
        <patternFill>
          <bgColor rgb="FFFFC7CE"/>
        </patternFill>
      </fill>
    </dxf>
    <dxf>
      <fill>
        <patternFill>
          <bgColor rgb="FFFFFF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FBFBF"/>
      <rgbColor rgb="FF808080"/>
      <rgbColor rgb="FF9999FF"/>
      <rgbColor rgb="FF993366"/>
      <rgbColor rgb="FFFFF2CC"/>
      <rgbColor rgb="FFF2F2F2"/>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2D050"/>
      <rgbColor rgb="FFFFCC00"/>
      <rgbColor rgb="FFFF9900"/>
      <rgbColor rgb="FFFF6600"/>
      <rgbColor rgb="FF666699"/>
      <rgbColor rgb="FF70AD4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ataprotection.africa/methodology/"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hilot.me/wp-content/uploads/2021/07/Draft-Data-Protection-Proclamation.pdf" TargetMode="External"/><Relationship Id="rId18" Type="http://schemas.openxmlformats.org/officeDocument/2006/relationships/hyperlink" Target="http://kenyalaw.org/kl/fileadmin/pdfdownloads/Acts/2019/TheDataProtectionAct__No24of2019.pdf" TargetMode="External"/><Relationship Id="rId26" Type="http://schemas.openxmlformats.org/officeDocument/2006/relationships/hyperlink" Target="https://www.google.com/url?sa=t&amp;rct=j&amp;q=&amp;esrc=s&amp;source=web&amp;cd=&amp;ved=2ahUKEwje4_bn6uH5AhVEQvEDHRhlDDQQFnoECCYQAQ&amp;url=https%3A%2F%2Fwww.civic264.org.na%2Fimages%2Fpdf%2FData_Protection_Bill_final_draft_bill.docx&amp;usg=AOvVaw0J4mN2GBWz2lOfAAW22QHS" TargetMode="External"/><Relationship Id="rId39" Type="http://schemas.openxmlformats.org/officeDocument/2006/relationships/hyperlink" Target="https://www.veritaszim.net/sites/veritas_d/files/Data%20Protection%20Act%205%20of%202021.pdf" TargetMode="External"/><Relationship Id="rId21" Type="http://schemas.openxmlformats.org/officeDocument/2006/relationships/hyperlink" Target="https://digmap.pppc.mw/wp-content/uploads/2022/03/Malawi-Data-Protection-Bill-final-draft-210630-.pdf" TargetMode="External"/><Relationship Id="rId34" Type="http://schemas.openxmlformats.org/officeDocument/2006/relationships/hyperlink" Target="https://www.parliament.go.tz/polis/uploads/bills/1664436755-document%20(38).pdf" TargetMode="External"/><Relationship Id="rId42" Type="http://schemas.openxmlformats.org/officeDocument/2006/relationships/hyperlink" Target="http://www.oit.org/dyn/natlex/docs/ELECTRONIC/77482/82136/F518289779/BFA-77482.pdf" TargetMode="External"/><Relationship Id="rId47" Type="http://schemas.openxmlformats.org/officeDocument/2006/relationships/hyperlink" Target="https://dataprotection.govmu.org/Pages/The%20Law/Data-Protection-Regulations.aspx" TargetMode="External"/><Relationship Id="rId50" Type="http://schemas.openxmlformats.org/officeDocument/2006/relationships/hyperlink" Target="https://cyber.gov.rw/fileadmin/user_upload/NCSA/Documents/Law_establishing_the__NCSA__1_.pdf" TargetMode="External"/><Relationship Id="rId55" Type="http://schemas.openxmlformats.org/officeDocument/2006/relationships/hyperlink" Target="https://www.coe.int/en/web/conventions/full-list/-/conventions/treaty/108/signatures?p_auth=6MXxOPNK" TargetMode="External"/><Relationship Id="rId7" Type="http://schemas.openxmlformats.org/officeDocument/2006/relationships/hyperlink" Target="https://arcep.td/sites/default/files/Loi-N&#176;07-PR-2015.pdf" TargetMode="External"/><Relationship Id="rId2" Type="http://schemas.openxmlformats.org/officeDocument/2006/relationships/hyperlink" Target="https://www.dataguidance.com/sites/default/files/lei_de_proteccao_de_dados_pessoais_v.pdf" TargetMode="External"/><Relationship Id="rId16" Type="http://schemas.openxmlformats.org/officeDocument/2006/relationships/hyperlink" Target="https://www.dataprotection.org.gh/media/attachments/2021/11/05/data-protection-act-2012-act-843.pdf" TargetMode="External"/><Relationship Id="rId29" Type="http://schemas.openxmlformats.org/officeDocument/2006/relationships/hyperlink" Target="https://www.minijust.gov.rw/fileadmin/user_upload/Minijust/Publications/Official_Gazette/_2021_Official_Gazettes/October/OG_Special_of_15.10.2021_Amakuru_bwite.pdf" TargetMode="External"/><Relationship Id="rId11" Type="http://schemas.openxmlformats.org/officeDocument/2006/relationships/hyperlink" Target="https://assets.contentstack.io/v3/assets/blt5775cc69c999c255/blt9de8c05e5470ac64/ley_de_proteccion_de_datos_personales_22_july_2016.pdf" TargetMode="External"/><Relationship Id="rId24" Type="http://schemas.openxmlformats.org/officeDocument/2006/relationships/hyperlink" Target="https://mauritiusassembly.govmu.org/Documents/Acts/2017/act2017.pdf" TargetMode="External"/><Relationship Id="rId32" Type="http://schemas.openxmlformats.org/officeDocument/2006/relationships/hyperlink" Target="http://www.attorneygeneraloffice.gov.sc/index.php/resources/print-publications/laws-of-seychelles" TargetMode="External"/><Relationship Id="rId37" Type="http://schemas.openxmlformats.org/officeDocument/2006/relationships/hyperlink" Target="https://ict.go.ug/wp-content/uploads/2019/03/Data-Protection-and-Privacy-Act-2019.pdf" TargetMode="External"/><Relationship Id="rId40" Type="http://schemas.openxmlformats.org/officeDocument/2006/relationships/hyperlink" Target="https://www.minfin.gov.ao/cs/groups/public/documents/document/mjew/mjqu/~edisp/-1282029698131016021024.pdf~1.pdf" TargetMode="External"/><Relationship Id="rId45" Type="http://schemas.openxmlformats.org/officeDocument/2006/relationships/hyperlink" Target="https://postetelecom.gouv.cg/loi-26-2019-5-juin-2020-relative-a-cybersecurite/" TargetMode="External"/><Relationship Id="rId53" Type="http://schemas.openxmlformats.org/officeDocument/2006/relationships/hyperlink" Target="https://unctad.org/page/data-protection-and-privacy-legislation-worldwide" TargetMode="External"/><Relationship Id="rId58" Type="http://schemas.openxmlformats.org/officeDocument/2006/relationships/hyperlink" Target="https://www.statewatch.org/media/documents/news/2013/mar/ecowas-dp-act.pdf" TargetMode="External"/><Relationship Id="rId5" Type="http://schemas.openxmlformats.org/officeDocument/2006/relationships/hyperlink" Target="https://www.afapdp.org/wp-content/uploads/2012/01/Burkina-Faso-Loi-portant-protection-des-donn&#233;es-&#224;-caract&#232;re-personnel-20042.pdf" TargetMode="External"/><Relationship Id="rId19" Type="http://schemas.openxmlformats.org/officeDocument/2006/relationships/hyperlink" Target="http://www.nic.ls/lsnic/community/policies/Data_Protection_Act_2011_Lesotho.pdf" TargetMode="External"/><Relationship Id="rId4" Type="http://schemas.openxmlformats.org/officeDocument/2006/relationships/hyperlink" Target="https://www.bocra.org.bw/sites/default/files/documents/32%20Act%2010-08-2018-Data%20Protection.pdf" TargetMode="External"/><Relationship Id="rId9" Type="http://schemas.openxmlformats.org/officeDocument/2006/relationships/hyperlink" Target="https://www.artci.ci/images/stories/pdf-english/lois_english/loi_2013_450_english.pdf" TargetMode="External"/><Relationship Id="rId14" Type="http://schemas.openxmlformats.org/officeDocument/2006/relationships/hyperlink" Target="https://www.cnpdcp.ga/wp-content/uploads/2018/10/Gabon-Loi-relative-a-la-protection-des-donnees-personnelles-du-4-mai-2011.pdf" TargetMode="External"/><Relationship Id="rId22" Type="http://schemas.openxmlformats.org/officeDocument/2006/relationships/hyperlink" Target="https://apdp.ml/wp-content/uploads/pdf/Loi-sur-la-protection-des-donnees-personnelles-du-21-mai-2013.pdf" TargetMode="External"/><Relationship Id="rId27" Type="http://schemas.openxmlformats.org/officeDocument/2006/relationships/hyperlink" Target="http://www.justice.gouv.ne/images/lois/pdfs/loi_protection_donnees_personnel-28-du-03-mai-2017.pdf" TargetMode="External"/><Relationship Id="rId30" Type="http://schemas.openxmlformats.org/officeDocument/2006/relationships/hyperlink" Target="https://www.dataguidance.com/sites/default/files/STP%20-%20Lei%20n.&#186;%2003_2016%20-%20Lei%20de%20Garantia%20e%20Protec&#231;&#227;o%20dos%20Dados%20Pessoais%20d....pdf" TargetMode="External"/><Relationship Id="rId35" Type="http://schemas.openxmlformats.org/officeDocument/2006/relationships/hyperlink" Target="https://jo.gouv.tg/sites/default/files/JO/JOS_29_10_2019-64E%20ANNEE-N&#176;26%20TER.pdf" TargetMode="External"/><Relationship Id="rId43" Type="http://schemas.openxmlformats.org/officeDocument/2006/relationships/hyperlink" Target="https://www.dataguidance.com/legal-research/law-42viii2013-17-september" TargetMode="External"/><Relationship Id="rId48" Type="http://schemas.openxmlformats.org/officeDocument/2006/relationships/hyperlink" Target="https://dgssi.gov.ma/sites/default/files/attached_files/decret_2-09-165_loi-09-08.pdf" TargetMode="External"/><Relationship Id="rId56" Type="http://schemas.openxmlformats.org/officeDocument/2006/relationships/hyperlink" Target="https://www.coe.int/en/web/conventions/full-list/-/conventions/treaty/185/signatures?p_auth=6MXxOPNK" TargetMode="External"/><Relationship Id="rId8" Type="http://schemas.openxmlformats.org/officeDocument/2006/relationships/hyperlink" Target="http://www.sgg.cg/JO/2019/congo-jo-2019-45.pdf" TargetMode="External"/><Relationship Id="rId51" Type="http://schemas.openxmlformats.org/officeDocument/2006/relationships/hyperlink" Target="https://www.justice.gov.za/inforeg/docs.html" TargetMode="External"/><Relationship Id="rId3" Type="http://schemas.openxmlformats.org/officeDocument/2006/relationships/hyperlink" Target="https://apdp.bj/wp-content/uploads/2021/05/loi-2009-09.pdf" TargetMode="External"/><Relationship Id="rId12" Type="http://schemas.openxmlformats.org/officeDocument/2006/relationships/hyperlink" Target="https://www.esccom.org.sz/legislation/DATA%20PROTECTION%20ACT.pdf" TargetMode="External"/><Relationship Id="rId17" Type="http://schemas.openxmlformats.org/officeDocument/2006/relationships/hyperlink" Target="https://www.afapdp.org/wp-content/uploads/2018/05/Guinee-loi_2016037an_relative_a_la_cybersecurite_et_protection_des_donees.pdf" TargetMode="External"/><Relationship Id="rId25" Type="http://schemas.openxmlformats.org/officeDocument/2006/relationships/hyperlink" Target="http://www.cndp.ma/images/lois/Loi-09-08-Fr.pdf" TargetMode="External"/><Relationship Id="rId33" Type="http://schemas.openxmlformats.org/officeDocument/2006/relationships/hyperlink" Target="https://www.gov.za/sites/default/files/gcis_document/201409/3706726-11act4of2013protectionofpersonalinforcorrect.pdf" TargetMode="External"/><Relationship Id="rId38" Type="http://schemas.openxmlformats.org/officeDocument/2006/relationships/hyperlink" Target="https://www.parliament.gov.zm/sites/default/files/documents/acts/Act%20No.%203%20The%20Data%20Protection%20Act%202021_0.pdf" TargetMode="External"/><Relationship Id="rId46" Type="http://schemas.openxmlformats.org/officeDocument/2006/relationships/hyperlink" Target="https://www.odpc.go.ke/wp-content/uploads/2021/04/Data-Protection-General-regulations.pdf" TargetMode="External"/><Relationship Id="rId59" Type="http://schemas.openxmlformats.org/officeDocument/2006/relationships/hyperlink" Target="https://www.coe.int/en/web/conventions/full-list/-/conventions/treaty/181/signatures?p_auth=6MXxOPNK" TargetMode="External"/><Relationship Id="rId20" Type="http://schemas.openxmlformats.org/officeDocument/2006/relationships/hyperlink" Target="https://www.ilo.org/dyn/natlex/docs/ELECTRONIC/99469/118746/F384159671/MDG-99469.pdf" TargetMode="External"/><Relationship Id="rId41" Type="http://schemas.openxmlformats.org/officeDocument/2006/relationships/hyperlink" Target="https://apdp.bj/wp-content/uploads/2019/04/CODE-DU-NUMERIQUE-DU-BENIN_2018-version-APDP.pdf" TargetMode="External"/><Relationship Id="rId54" Type="http://schemas.openxmlformats.org/officeDocument/2006/relationships/hyperlink" Target="https://treaties.un.org/Pages/ViewDetails.aspx?src=TREATY&amp;mtdsg_no=IV-4&amp;chapter=4&amp;clang=_en" TargetMode="External"/><Relationship Id="rId1" Type="http://schemas.openxmlformats.org/officeDocument/2006/relationships/hyperlink" Target="https://www.joradp.dz/FTP/JO-FRANCAIS/2018/F2018034.pdf" TargetMode="External"/><Relationship Id="rId6" Type="http://schemas.openxmlformats.org/officeDocument/2006/relationships/hyperlink" Target="https://ictpolicyafrica.org/api/documents/download?_id=5db2c34edb7dbc001bb196dd" TargetMode="External"/><Relationship Id="rId15" Type="http://schemas.openxmlformats.org/officeDocument/2006/relationships/hyperlink" Target="https://moici.gov.gm/sites/default/files/2021-09/Data%20Protection%20and%20Privacy%20Policy%20and%20Strategy%20August%202019%20Final.pdf" TargetMode="External"/><Relationship Id="rId23" Type="http://schemas.openxmlformats.org/officeDocument/2006/relationships/hyperlink" Target="http://tic.gov.mr/IMG/pdf/imp1fr-2.pdf" TargetMode="External"/><Relationship Id="rId28" Type="http://schemas.openxmlformats.org/officeDocument/2006/relationships/hyperlink" Target="https://ndpc.gov.ng/Files/Nigeria_Data_Protection_Act_2023.pdf" TargetMode="External"/><Relationship Id="rId36" Type="http://schemas.openxmlformats.org/officeDocument/2006/relationships/hyperlink" Target="http://www.inpdp.nat.tn/ressources/loi_2004.pdf" TargetMode="External"/><Relationship Id="rId49" Type="http://schemas.openxmlformats.org/officeDocument/2006/relationships/hyperlink" Target="http://www.hapdp.ne/uploads/documents/DEC-M-Justice_2020-309_modalite&#769;sd'applicationdelaDEC-2020-309_M-Justice_loirelativea&#768;laprotectiondesdonne&#769;esa&#768;caracte&#768;repersonnel_adopte&#769;auCMdu30avril2020_versioncorrige&#769;e_.pdf" TargetMode="External"/><Relationship Id="rId57" Type="http://schemas.openxmlformats.org/officeDocument/2006/relationships/hyperlink" Target="https://au.int/sites/default/files/treaties/29560-sl-AFRICAN%20UNION%20CONVENTION%20ON%20CYBER%20SECURITY%20AND%20PERSONAL%20DATA%20PROTECTION.pdf" TargetMode="External"/><Relationship Id="rId10" Type="http://schemas.openxmlformats.org/officeDocument/2006/relationships/hyperlink" Target="https://www.dataguidance.com/sites/default/files/egypt_data_protection_law.pdf" TargetMode="External"/><Relationship Id="rId31" Type="http://schemas.openxmlformats.org/officeDocument/2006/relationships/hyperlink" Target="https://www.dataguidance.com/sites/default/files/Senegal_data_protection_law_EN_1.pdf" TargetMode="External"/><Relationship Id="rId44" Type="http://schemas.openxmlformats.org/officeDocument/2006/relationships/hyperlink" Target="https://arcep.td/sites/default/files/LOI_06-PR-2015.pdf" TargetMode="External"/><Relationship Id="rId52" Type="http://schemas.openxmlformats.org/officeDocument/2006/relationships/hyperlink" Target="https://www.dataguidance.com/sites/default/files/uganda_data_protection_regulations_small.pdf" TargetMode="External"/><Relationship Id="rId60" Type="http://schemas.openxmlformats.org/officeDocument/2006/relationships/hyperlink" Target="https://ndpc.gov.ng/Files/NigeriaDataProtectionRegul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3B37-C894-4FAA-AC2D-2B6AD42821B3}">
  <sheetPr codeName="Sheet59"/>
  <dimension ref="A1:B5"/>
  <sheetViews>
    <sheetView workbookViewId="0">
      <selection activeCell="B9" sqref="B9"/>
    </sheetView>
  </sheetViews>
  <sheetFormatPr defaultRowHeight="14.5" x14ac:dyDescent="0.35"/>
  <cols>
    <col min="1" max="1" width="39.1796875" style="4" customWidth="1"/>
    <col min="2" max="16384" width="8.7265625" style="4"/>
  </cols>
  <sheetData>
    <row r="1" spans="1:2" x14ac:dyDescent="0.35">
      <c r="A1" s="4" t="e" vm="1">
        <v>#VALUE!</v>
      </c>
    </row>
    <row r="2" spans="1:2" ht="159.5" x14ac:dyDescent="0.35">
      <c r="A2" s="6" t="s">
        <v>247</v>
      </c>
    </row>
    <row r="3" spans="1:2" x14ac:dyDescent="0.35">
      <c r="A3" s="20" t="s">
        <v>238</v>
      </c>
      <c r="B3" s="4" t="s">
        <v>244</v>
      </c>
    </row>
    <row r="4" spans="1:2" x14ac:dyDescent="0.35">
      <c r="A4" s="20" t="s">
        <v>239</v>
      </c>
      <c r="B4" s="4" t="s">
        <v>245</v>
      </c>
    </row>
    <row r="5" spans="1:2" x14ac:dyDescent="0.35">
      <c r="A5" s="20" t="s">
        <v>246</v>
      </c>
    </row>
  </sheetData>
  <hyperlinks>
    <hyperlink ref="A3" location="'Data'!A1" display="Data" xr:uid="{B52F80C4-12EA-44A8-A659-C5109990E6E1}"/>
    <hyperlink ref="A4" location="'Aggregated Data'!A1" display="Aggregated Data" xr:uid="{2B5E29ED-D44F-4F89-894D-57655769CAD9}"/>
    <hyperlink ref="A5" r:id="rId1" xr:uid="{E8DF4F6A-8C4B-4DD5-A460-CF8D263CC8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dimension ref="A1:BF287"/>
  <sheetViews>
    <sheetView zoomScaleNormal="100" workbookViewId="0">
      <pane xSplit="1" ySplit="1" topLeftCell="AJ31" activePane="bottomRight" state="frozen"/>
      <selection pane="topRight" activeCell="B1" sqref="B1"/>
      <selection pane="bottomLeft" activeCell="A2" sqref="A2"/>
      <selection pane="bottomRight" activeCell="AT11" sqref="AT11"/>
    </sheetView>
  </sheetViews>
  <sheetFormatPr defaultColWidth="8.81640625" defaultRowHeight="14.5" x14ac:dyDescent="0.35"/>
  <cols>
    <col min="1" max="1" width="22.81640625" customWidth="1"/>
    <col min="2" max="2" width="11" customWidth="1"/>
    <col min="3" max="3" width="6.453125" customWidth="1"/>
    <col min="4" max="4" width="5.54296875" customWidth="1"/>
    <col min="5" max="5" width="9.81640625" customWidth="1"/>
    <col min="6" max="6" width="11.54296875" customWidth="1"/>
    <col min="7" max="7" width="9.1796875" style="1" customWidth="1"/>
    <col min="8" max="8" width="10.54296875" customWidth="1"/>
    <col min="9" max="10" width="10.54296875" style="1" customWidth="1"/>
    <col min="11" max="11" width="10.54296875" customWidth="1"/>
    <col min="12" max="12" width="10.54296875" style="1" customWidth="1"/>
    <col min="13" max="17" width="11.453125" customWidth="1"/>
    <col min="18" max="18" width="11.453125" style="1" customWidth="1"/>
    <col min="19" max="19" width="11.453125" customWidth="1"/>
    <col min="20" max="20" width="11.453125" style="1" customWidth="1"/>
    <col min="21" max="21" width="11.453125" customWidth="1"/>
    <col min="22" max="23" width="7.81640625" customWidth="1"/>
    <col min="24" max="24" width="9.81640625" style="1" customWidth="1"/>
    <col min="25" max="26" width="7.81640625" customWidth="1"/>
    <col min="27" max="28" width="7.1796875" style="1" customWidth="1"/>
    <col min="29" max="29" width="7.1796875" customWidth="1"/>
    <col min="30" max="30" width="7.81640625" style="1" customWidth="1"/>
    <col min="31" max="33" width="7.81640625" customWidth="1"/>
    <col min="34" max="34" width="8.1796875" customWidth="1"/>
    <col min="35" max="36" width="7.81640625" style="1" customWidth="1"/>
    <col min="37" max="37" width="7.81640625" customWidth="1"/>
    <col min="38" max="38" width="9.81640625" style="1" customWidth="1"/>
    <col min="39" max="39" width="10.54296875" customWidth="1"/>
    <col min="40" max="40" width="7.81640625" customWidth="1"/>
    <col min="41" max="41" width="9.81640625" style="1" customWidth="1"/>
    <col min="42" max="43" width="7.81640625" customWidth="1"/>
    <col min="44" max="44" width="12" customWidth="1"/>
    <col min="45" max="46" width="11.1796875" style="1" customWidth="1"/>
    <col min="47" max="47" width="11.81640625" customWidth="1"/>
    <col min="48" max="50" width="12.1796875" style="1" customWidth="1"/>
    <col min="51" max="51" width="11.453125" style="1" customWidth="1"/>
    <col min="52" max="52" width="9.453125" customWidth="1"/>
    <col min="53" max="53" width="12.1796875" customWidth="1"/>
    <col min="54" max="54" width="9.81640625" customWidth="1"/>
    <col min="55" max="55" width="10.81640625" customWidth="1"/>
    <col min="56" max="56" width="13.81640625" customWidth="1"/>
    <col min="57" max="57" width="31.81640625" customWidth="1"/>
    <col min="59" max="59" width="8.81640625" customWidth="1"/>
  </cols>
  <sheetData>
    <row r="1" spans="1:57" s="3" customFormat="1" ht="15" customHeight="1" x14ac:dyDescent="0.3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22</v>
      </c>
      <c r="W1" s="2" t="s">
        <v>23</v>
      </c>
      <c r="X1" s="2" t="s">
        <v>24</v>
      </c>
      <c r="Y1" s="2" t="s">
        <v>25</v>
      </c>
      <c r="Z1" s="2" t="s">
        <v>26</v>
      </c>
      <c r="AA1" s="2" t="s">
        <v>27</v>
      </c>
      <c r="AB1" s="2" t="s">
        <v>28</v>
      </c>
      <c r="AC1" s="2" t="s">
        <v>29</v>
      </c>
      <c r="AD1" s="2" t="s">
        <v>30</v>
      </c>
      <c r="AE1" s="2" t="s">
        <v>31</v>
      </c>
      <c r="AF1" s="2" t="s">
        <v>32</v>
      </c>
      <c r="AG1" s="2" t="s">
        <v>33</v>
      </c>
      <c r="AH1" s="2" t="s">
        <v>34</v>
      </c>
      <c r="AI1" s="2" t="s">
        <v>35</v>
      </c>
      <c r="AJ1" s="2" t="s">
        <v>36</v>
      </c>
      <c r="AK1" s="2" t="s">
        <v>37</v>
      </c>
      <c r="AL1" s="2" t="s">
        <v>38</v>
      </c>
      <c r="AM1" s="2" t="s">
        <v>241</v>
      </c>
      <c r="AN1" s="2" t="s">
        <v>39</v>
      </c>
      <c r="AO1" s="2" t="s">
        <v>40</v>
      </c>
      <c r="AP1" s="2" t="s">
        <v>41</v>
      </c>
      <c r="AQ1" s="2" t="s">
        <v>42</v>
      </c>
      <c r="AR1" s="2" t="s">
        <v>43</v>
      </c>
      <c r="AS1" s="2" t="s">
        <v>44</v>
      </c>
      <c r="AT1" s="2" t="s">
        <v>45</v>
      </c>
      <c r="AU1" s="2" t="s">
        <v>46</v>
      </c>
      <c r="AV1" s="2" t="s">
        <v>47</v>
      </c>
      <c r="AW1" s="2" t="s">
        <v>48</v>
      </c>
      <c r="AX1" s="2" t="s">
        <v>49</v>
      </c>
      <c r="AY1" s="2" t="s">
        <v>21</v>
      </c>
      <c r="AZ1" s="2" t="s">
        <v>50</v>
      </c>
      <c r="BA1" s="2" t="s">
        <v>51</v>
      </c>
      <c r="BB1" s="2" t="s">
        <v>52</v>
      </c>
      <c r="BC1" s="2" t="s">
        <v>53</v>
      </c>
      <c r="BD1" s="2" t="s">
        <v>54</v>
      </c>
      <c r="BE1" s="2" t="s">
        <v>55</v>
      </c>
    </row>
    <row r="2" spans="1:57" x14ac:dyDescent="0.35">
      <c r="A2" s="4" t="s">
        <v>56</v>
      </c>
      <c r="B2" s="5" t="s">
        <v>57</v>
      </c>
      <c r="C2" s="5" t="s">
        <v>58</v>
      </c>
      <c r="D2" s="5" t="s">
        <v>59</v>
      </c>
      <c r="E2" s="5" t="s">
        <v>60</v>
      </c>
      <c r="F2" s="5" t="s">
        <v>61</v>
      </c>
      <c r="G2" s="4" t="s">
        <v>62</v>
      </c>
      <c r="H2" s="5" t="s">
        <v>63</v>
      </c>
      <c r="I2" s="4" t="s">
        <v>62</v>
      </c>
      <c r="J2" s="4" t="s">
        <v>62</v>
      </c>
      <c r="K2" s="5" t="s">
        <v>64</v>
      </c>
      <c r="L2" s="4" t="s">
        <v>62</v>
      </c>
      <c r="M2" s="5" t="s">
        <v>66</v>
      </c>
      <c r="N2" s="4" t="s">
        <v>62</v>
      </c>
      <c r="O2" s="4" t="s">
        <v>62</v>
      </c>
      <c r="P2" s="5" t="s">
        <v>67</v>
      </c>
      <c r="Q2" s="5" t="s">
        <v>68</v>
      </c>
      <c r="R2" s="4" t="s">
        <v>62</v>
      </c>
      <c r="S2" s="5" t="s">
        <v>69</v>
      </c>
      <c r="T2" s="5" t="s">
        <v>70</v>
      </c>
      <c r="U2" s="5" t="s">
        <v>71</v>
      </c>
      <c r="V2" s="5" t="s">
        <v>73</v>
      </c>
      <c r="W2" s="5" t="s">
        <v>74</v>
      </c>
      <c r="X2" s="4" t="s">
        <v>62</v>
      </c>
      <c r="Y2" s="5" t="s">
        <v>75</v>
      </c>
      <c r="Z2" s="5" t="s">
        <v>76</v>
      </c>
      <c r="AA2" s="4" t="s">
        <v>62</v>
      </c>
      <c r="AB2" s="4" t="s">
        <v>62</v>
      </c>
      <c r="AC2" s="5" t="s">
        <v>77</v>
      </c>
      <c r="AD2" s="5" t="s">
        <v>78</v>
      </c>
      <c r="AE2" s="5" t="s">
        <v>79</v>
      </c>
      <c r="AF2" s="5" t="s">
        <v>80</v>
      </c>
      <c r="AG2" s="5" t="s">
        <v>81</v>
      </c>
      <c r="AH2" s="5" t="s">
        <v>82</v>
      </c>
      <c r="AI2" s="4" t="s">
        <v>62</v>
      </c>
      <c r="AJ2" s="5" t="s">
        <v>83</v>
      </c>
      <c r="AK2" s="5" t="s">
        <v>84</v>
      </c>
      <c r="AL2" s="5" t="s">
        <v>242</v>
      </c>
      <c r="AM2" s="5" t="s">
        <v>65</v>
      </c>
      <c r="AN2" s="5" t="s">
        <v>85</v>
      </c>
      <c r="AO2" s="14" t="s">
        <v>86</v>
      </c>
      <c r="AP2" s="5" t="s">
        <v>87</v>
      </c>
      <c r="AQ2" s="5" t="s">
        <v>88</v>
      </c>
      <c r="AR2" s="5" t="s">
        <v>89</v>
      </c>
      <c r="AS2" s="4" t="s">
        <v>62</v>
      </c>
      <c r="AT2" s="4"/>
      <c r="AU2" s="5" t="s">
        <v>90</v>
      </c>
      <c r="AV2" s="4" t="s">
        <v>62</v>
      </c>
      <c r="AW2" s="4" t="s">
        <v>62</v>
      </c>
      <c r="AX2" s="12" t="s">
        <v>91</v>
      </c>
      <c r="AY2" s="15" t="s">
        <v>72</v>
      </c>
      <c r="AZ2" s="5" t="s">
        <v>92</v>
      </c>
      <c r="BA2" s="5" t="s">
        <v>93</v>
      </c>
      <c r="BB2" s="16" t="s">
        <v>94</v>
      </c>
      <c r="BC2" s="5" t="s">
        <v>95</v>
      </c>
      <c r="BD2" s="5" t="s">
        <v>96</v>
      </c>
      <c r="BE2" s="4"/>
    </row>
    <row r="3" spans="1:57" ht="43.5" x14ac:dyDescent="0.35">
      <c r="A3" s="4" t="s">
        <v>97</v>
      </c>
      <c r="B3" s="13" t="s">
        <v>98</v>
      </c>
      <c r="C3" s="5" t="s">
        <v>99</v>
      </c>
      <c r="D3" s="5" t="s">
        <v>100</v>
      </c>
      <c r="E3" s="17" t="s">
        <v>101</v>
      </c>
      <c r="F3" s="5" t="s">
        <v>102</v>
      </c>
      <c r="G3" s="4" t="s">
        <v>62</v>
      </c>
      <c r="H3" s="5" t="s">
        <v>103</v>
      </c>
      <c r="I3" s="4" t="s">
        <v>62</v>
      </c>
      <c r="J3" s="4" t="s">
        <v>62</v>
      </c>
      <c r="K3" s="5" t="s">
        <v>104</v>
      </c>
      <c r="L3" s="4" t="s">
        <v>62</v>
      </c>
      <c r="M3" s="4" t="s">
        <v>106</v>
      </c>
      <c r="N3" s="4" t="s">
        <v>62</v>
      </c>
      <c r="O3" s="4" t="s">
        <v>62</v>
      </c>
      <c r="P3" s="4" t="s">
        <v>107</v>
      </c>
      <c r="Q3" s="4"/>
      <c r="R3" s="4" t="s">
        <v>62</v>
      </c>
      <c r="S3" s="17" t="s">
        <v>106</v>
      </c>
      <c r="T3" s="4" t="s">
        <v>62</v>
      </c>
      <c r="U3" s="4" t="s">
        <v>106</v>
      </c>
      <c r="V3" s="13" t="s">
        <v>106</v>
      </c>
      <c r="W3" s="4"/>
      <c r="X3" s="4" t="s">
        <v>62</v>
      </c>
      <c r="Y3" s="5" t="s">
        <v>108</v>
      </c>
      <c r="Z3" s="13" t="s">
        <v>106</v>
      </c>
      <c r="AA3" s="4" t="s">
        <v>62</v>
      </c>
      <c r="AB3" s="4" t="s">
        <v>62</v>
      </c>
      <c r="AC3" s="4"/>
      <c r="AD3" s="4"/>
      <c r="AE3" s="4"/>
      <c r="AF3" s="4" t="s">
        <v>106</v>
      </c>
      <c r="AG3" s="5" t="s">
        <v>109</v>
      </c>
      <c r="AH3" s="5" t="s">
        <v>110</v>
      </c>
      <c r="AI3" s="4" t="s">
        <v>62</v>
      </c>
      <c r="AJ3" s="4"/>
      <c r="AK3" s="5" t="s">
        <v>111</v>
      </c>
      <c r="AL3" s="5" t="s">
        <v>243</v>
      </c>
      <c r="AM3" s="5" t="s">
        <v>105</v>
      </c>
      <c r="AN3" s="5" t="s">
        <v>112</v>
      </c>
      <c r="AO3" s="14" t="s">
        <v>86</v>
      </c>
      <c r="AP3" s="4"/>
      <c r="AQ3" s="13" t="s">
        <v>106</v>
      </c>
      <c r="AR3" s="13" t="s">
        <v>106</v>
      </c>
      <c r="AS3" s="4" t="s">
        <v>62</v>
      </c>
      <c r="AT3" s="4"/>
      <c r="AU3" s="5" t="s">
        <v>113</v>
      </c>
      <c r="AV3" s="4" t="s">
        <v>62</v>
      </c>
      <c r="AW3" s="4" t="s">
        <v>62</v>
      </c>
      <c r="AX3" s="4"/>
      <c r="AY3" s="4" t="s">
        <v>62</v>
      </c>
      <c r="AZ3" s="5"/>
      <c r="BA3" s="5"/>
      <c r="BB3" s="16" t="s">
        <v>108</v>
      </c>
      <c r="BC3" s="6" t="s">
        <v>114</v>
      </c>
      <c r="BD3" s="6" t="s">
        <v>114</v>
      </c>
      <c r="BE3" s="4"/>
    </row>
    <row r="4" spans="1:57" x14ac:dyDescent="0.35">
      <c r="A4" s="4" t="s">
        <v>257</v>
      </c>
      <c r="B4" s="13" t="s">
        <v>115</v>
      </c>
      <c r="C4" s="13" t="s">
        <v>117</v>
      </c>
      <c r="D4" s="13" t="s">
        <v>115</v>
      </c>
      <c r="E4" s="13" t="s">
        <v>116</v>
      </c>
      <c r="F4" s="13" t="s">
        <v>115</v>
      </c>
      <c r="G4" s="13" t="s">
        <v>115</v>
      </c>
      <c r="H4" s="13" t="s">
        <v>117</v>
      </c>
      <c r="I4" s="13" t="s">
        <v>115</v>
      </c>
      <c r="J4" s="13" t="s">
        <v>115</v>
      </c>
      <c r="K4" s="13" t="s">
        <v>115</v>
      </c>
      <c r="L4" s="13" t="s">
        <v>115</v>
      </c>
      <c r="M4" s="13" t="s">
        <v>115</v>
      </c>
      <c r="N4" s="13" t="s">
        <v>115</v>
      </c>
      <c r="O4" s="13" t="s">
        <v>115</v>
      </c>
      <c r="P4" s="4" t="s">
        <v>118</v>
      </c>
      <c r="Q4" s="4" t="s">
        <v>119</v>
      </c>
      <c r="R4" s="4" t="s">
        <v>119</v>
      </c>
      <c r="S4" s="13" t="s">
        <v>116</v>
      </c>
      <c r="T4" s="13" t="s">
        <v>119</v>
      </c>
      <c r="U4" s="13" t="s">
        <v>115</v>
      </c>
      <c r="V4" s="13" t="s">
        <v>116</v>
      </c>
      <c r="W4" s="13" t="s">
        <v>115</v>
      </c>
      <c r="X4" s="13" t="s">
        <v>117</v>
      </c>
      <c r="Y4" s="13" t="s">
        <v>116</v>
      </c>
      <c r="Z4" s="13" t="s">
        <v>116</v>
      </c>
      <c r="AA4" s="13" t="s">
        <v>116</v>
      </c>
      <c r="AB4" s="4" t="s">
        <v>118</v>
      </c>
      <c r="AC4" s="13" t="s">
        <v>115</v>
      </c>
      <c r="AD4" s="13" t="s">
        <v>116</v>
      </c>
      <c r="AE4" s="13" t="s">
        <v>115</v>
      </c>
      <c r="AF4" s="13" t="s">
        <v>115</v>
      </c>
      <c r="AG4" s="13" t="s">
        <v>115</v>
      </c>
      <c r="AH4" s="13" t="s">
        <v>115</v>
      </c>
      <c r="AI4" s="13" t="s">
        <v>117</v>
      </c>
      <c r="AJ4" s="13" t="s">
        <v>116</v>
      </c>
      <c r="AK4" s="13" t="s">
        <v>115</v>
      </c>
      <c r="AL4" s="13" t="s">
        <v>116</v>
      </c>
      <c r="AM4" s="13" t="s">
        <v>115</v>
      </c>
      <c r="AN4" s="13" t="s">
        <v>115</v>
      </c>
      <c r="AO4" s="13" t="s">
        <v>118</v>
      </c>
      <c r="AP4" s="4" t="s">
        <v>117</v>
      </c>
      <c r="AQ4" s="13" t="s">
        <v>115</v>
      </c>
      <c r="AR4" s="13" t="s">
        <v>115</v>
      </c>
      <c r="AS4" s="13" t="s">
        <v>116</v>
      </c>
      <c r="AT4" s="4" t="s">
        <v>118</v>
      </c>
      <c r="AU4" s="13" t="s">
        <v>116</v>
      </c>
      <c r="AV4" s="4" t="s">
        <v>118</v>
      </c>
      <c r="AW4" s="4" t="s">
        <v>118</v>
      </c>
      <c r="AX4" s="13" t="s">
        <v>116</v>
      </c>
      <c r="AY4" s="13" t="s">
        <v>116</v>
      </c>
      <c r="AZ4" s="13" t="s">
        <v>115</v>
      </c>
      <c r="BA4" s="13" t="s">
        <v>118</v>
      </c>
      <c r="BB4" s="13" t="s">
        <v>116</v>
      </c>
      <c r="BC4" s="13" t="s">
        <v>116</v>
      </c>
      <c r="BD4" s="13" t="s">
        <v>116</v>
      </c>
      <c r="BE4" s="4"/>
    </row>
    <row r="5" spans="1:57" x14ac:dyDescent="0.35">
      <c r="A5" s="4" t="s">
        <v>120</v>
      </c>
      <c r="B5" s="13" t="s">
        <v>121</v>
      </c>
      <c r="C5" s="13" t="s">
        <v>122</v>
      </c>
      <c r="D5" s="13" t="s">
        <v>123</v>
      </c>
      <c r="E5" s="13" t="s">
        <v>122</v>
      </c>
      <c r="F5" s="13" t="s">
        <v>123</v>
      </c>
      <c r="G5" s="13" t="s">
        <v>124</v>
      </c>
      <c r="H5" s="13" t="s">
        <v>123</v>
      </c>
      <c r="I5" s="13" t="s">
        <v>125</v>
      </c>
      <c r="J5" s="13" t="s">
        <v>125</v>
      </c>
      <c r="K5" s="13" t="s">
        <v>125</v>
      </c>
      <c r="L5" s="13" t="s">
        <v>124</v>
      </c>
      <c r="M5" s="13" t="s">
        <v>123</v>
      </c>
      <c r="N5" s="13" t="s">
        <v>125</v>
      </c>
      <c r="O5" s="13" t="s">
        <v>124</v>
      </c>
      <c r="P5" s="13" t="s">
        <v>121</v>
      </c>
      <c r="Q5" s="4" t="s">
        <v>125</v>
      </c>
      <c r="R5" s="4" t="s">
        <v>124</v>
      </c>
      <c r="S5" s="13" t="s">
        <v>122</v>
      </c>
      <c r="T5" s="13" t="s">
        <v>124</v>
      </c>
      <c r="U5" s="13" t="s">
        <v>125</v>
      </c>
      <c r="V5" s="13" t="s">
        <v>123</v>
      </c>
      <c r="W5" s="13" t="s">
        <v>123</v>
      </c>
      <c r="X5" s="13" t="s">
        <v>123</v>
      </c>
      <c r="Y5" s="13" t="s">
        <v>124</v>
      </c>
      <c r="Z5" s="13" t="s">
        <v>122</v>
      </c>
      <c r="AA5" s="13" t="s">
        <v>123</v>
      </c>
      <c r="AB5" s="13" t="s">
        <v>121</v>
      </c>
      <c r="AC5" s="13" t="s">
        <v>122</v>
      </c>
      <c r="AD5" s="13" t="s">
        <v>122</v>
      </c>
      <c r="AE5" s="13" t="s">
        <v>123</v>
      </c>
      <c r="AF5" s="13" t="s">
        <v>123</v>
      </c>
      <c r="AG5" s="13" t="s">
        <v>124</v>
      </c>
      <c r="AH5" s="13" t="s">
        <v>121</v>
      </c>
      <c r="AI5" s="13" t="s">
        <v>122</v>
      </c>
      <c r="AJ5" s="13" t="s">
        <v>122</v>
      </c>
      <c r="AK5" s="13" t="s">
        <v>123</v>
      </c>
      <c r="AL5" s="13" t="s">
        <v>123</v>
      </c>
      <c r="AM5" s="13" t="s">
        <v>125</v>
      </c>
      <c r="AN5" s="13" t="s">
        <v>124</v>
      </c>
      <c r="AO5" s="13" t="s">
        <v>121</v>
      </c>
      <c r="AP5" s="4" t="s">
        <v>125</v>
      </c>
      <c r="AQ5" s="13" t="s">
        <v>123</v>
      </c>
      <c r="AR5" s="13" t="s">
        <v>124</v>
      </c>
      <c r="AS5" s="13" t="s">
        <v>123</v>
      </c>
      <c r="AT5" s="4" t="s">
        <v>124</v>
      </c>
      <c r="AU5" s="13" t="s">
        <v>122</v>
      </c>
      <c r="AV5" s="4" t="s">
        <v>124</v>
      </c>
      <c r="AW5" s="13" t="s">
        <v>121</v>
      </c>
      <c r="AX5" s="13" t="s">
        <v>124</v>
      </c>
      <c r="AY5" s="13" t="s">
        <v>123</v>
      </c>
      <c r="AZ5" s="13" t="s">
        <v>123</v>
      </c>
      <c r="BA5" s="13" t="s">
        <v>121</v>
      </c>
      <c r="BB5" s="13" t="s">
        <v>124</v>
      </c>
      <c r="BC5" s="13" t="s">
        <v>122</v>
      </c>
      <c r="BD5" s="13" t="s">
        <v>122</v>
      </c>
      <c r="BE5" s="4"/>
    </row>
    <row r="6" spans="1:57" x14ac:dyDescent="0.35">
      <c r="A6" s="4" t="s">
        <v>240</v>
      </c>
      <c r="B6" s="13">
        <v>44177969</v>
      </c>
      <c r="C6" s="13">
        <v>34503774</v>
      </c>
      <c r="D6" s="13">
        <v>12996895</v>
      </c>
      <c r="E6" s="13">
        <v>2588423</v>
      </c>
      <c r="F6" s="13">
        <v>22100683</v>
      </c>
      <c r="G6" s="13">
        <v>12551213</v>
      </c>
      <c r="H6" s="13">
        <v>587925</v>
      </c>
      <c r="I6" s="13">
        <v>27198628</v>
      </c>
      <c r="J6" s="13">
        <v>5457154</v>
      </c>
      <c r="K6" s="13">
        <v>17179740</v>
      </c>
      <c r="L6" s="13">
        <v>821625</v>
      </c>
      <c r="M6" s="13">
        <v>27478249</v>
      </c>
      <c r="N6" s="13">
        <v>95894118</v>
      </c>
      <c r="O6" s="13">
        <v>1105557</v>
      </c>
      <c r="P6" s="13">
        <v>109262178</v>
      </c>
      <c r="Q6" s="4">
        <v>1634466</v>
      </c>
      <c r="R6" s="4">
        <v>3620312</v>
      </c>
      <c r="S6" s="13">
        <v>1192271</v>
      </c>
      <c r="T6" s="13">
        <v>120283026</v>
      </c>
      <c r="U6" s="13">
        <v>2341179</v>
      </c>
      <c r="V6" s="13">
        <v>32833031</v>
      </c>
      <c r="W6" s="13">
        <v>13531906</v>
      </c>
      <c r="X6" s="13">
        <v>2060721</v>
      </c>
      <c r="Y6" s="13">
        <v>53005614</v>
      </c>
      <c r="Z6" s="13">
        <v>2281454</v>
      </c>
      <c r="AA6" s="13">
        <v>5193416</v>
      </c>
      <c r="AB6" s="13">
        <v>6735277</v>
      </c>
      <c r="AC6" s="13">
        <v>28915653</v>
      </c>
      <c r="AD6" s="13">
        <v>19889742</v>
      </c>
      <c r="AE6" s="13">
        <v>21904983</v>
      </c>
      <c r="AF6" s="13">
        <v>4614974</v>
      </c>
      <c r="AG6" s="13">
        <v>1266060</v>
      </c>
      <c r="AH6" s="13">
        <v>37076584</v>
      </c>
      <c r="AI6" s="13">
        <v>32077072</v>
      </c>
      <c r="AJ6" s="13">
        <v>2530151</v>
      </c>
      <c r="AK6" s="13">
        <v>25252722</v>
      </c>
      <c r="AL6" s="13">
        <v>213401323</v>
      </c>
      <c r="AM6" s="13">
        <v>5835806</v>
      </c>
      <c r="AN6" s="13">
        <v>13461888</v>
      </c>
      <c r="AO6" s="13">
        <v>612000</v>
      </c>
      <c r="AP6" s="4">
        <v>223107</v>
      </c>
      <c r="AQ6" s="13">
        <v>16876720</v>
      </c>
      <c r="AR6" s="13">
        <v>99258</v>
      </c>
      <c r="AS6" s="13">
        <v>8420641</v>
      </c>
      <c r="AT6" s="4">
        <v>17065581</v>
      </c>
      <c r="AU6" s="13">
        <v>59392255</v>
      </c>
      <c r="AV6" s="4">
        <v>10748272</v>
      </c>
      <c r="AW6" s="13">
        <v>45657202</v>
      </c>
      <c r="AX6" s="13">
        <v>63588334</v>
      </c>
      <c r="AY6" s="13">
        <v>2639916</v>
      </c>
      <c r="AZ6" s="13">
        <v>8644829</v>
      </c>
      <c r="BA6" s="13">
        <v>12262946</v>
      </c>
      <c r="BB6" s="13">
        <v>45853778</v>
      </c>
      <c r="BC6" s="13">
        <v>19473125</v>
      </c>
      <c r="BD6" s="13">
        <v>15993524</v>
      </c>
      <c r="BE6" s="4"/>
    </row>
    <row r="7" spans="1:57" x14ac:dyDescent="0.35">
      <c r="A7" s="4" t="s">
        <v>126</v>
      </c>
      <c r="B7" s="13">
        <v>2018</v>
      </c>
      <c r="C7" s="4">
        <v>2011</v>
      </c>
      <c r="D7" s="13">
        <v>2009</v>
      </c>
      <c r="E7" s="13">
        <v>2018</v>
      </c>
      <c r="F7" s="13">
        <v>2004</v>
      </c>
      <c r="G7" s="4"/>
      <c r="H7" s="13">
        <v>2001</v>
      </c>
      <c r="I7" s="4"/>
      <c r="J7" s="4"/>
      <c r="K7" s="13">
        <v>2015</v>
      </c>
      <c r="L7" s="4"/>
      <c r="M7" s="4">
        <v>2013</v>
      </c>
      <c r="N7" s="4"/>
      <c r="O7" s="4"/>
      <c r="P7" s="4">
        <v>2020</v>
      </c>
      <c r="Q7" s="4">
        <v>2016</v>
      </c>
      <c r="R7" s="4"/>
      <c r="S7" s="13">
        <v>2022</v>
      </c>
      <c r="T7" s="4"/>
      <c r="U7" s="4">
        <v>2011</v>
      </c>
      <c r="V7" s="13">
        <v>2012</v>
      </c>
      <c r="W7" s="4">
        <v>2016</v>
      </c>
      <c r="X7" s="4"/>
      <c r="Y7" s="13">
        <v>2019</v>
      </c>
      <c r="Z7" s="13">
        <v>2011</v>
      </c>
      <c r="AA7" s="4"/>
      <c r="AB7" s="4"/>
      <c r="AC7" s="4">
        <v>2014</v>
      </c>
      <c r="AD7" s="4" t="s">
        <v>127</v>
      </c>
      <c r="AE7" s="4">
        <v>2013</v>
      </c>
      <c r="AF7" s="4">
        <v>2017</v>
      </c>
      <c r="AG7" s="4">
        <v>2017</v>
      </c>
      <c r="AH7" s="13">
        <v>2009</v>
      </c>
      <c r="AI7" s="4"/>
      <c r="AJ7" s="4" t="s">
        <v>127</v>
      </c>
      <c r="AK7" s="4">
        <v>2017</v>
      </c>
      <c r="AL7" s="13">
        <v>2023</v>
      </c>
      <c r="AM7" s="4">
        <v>2019</v>
      </c>
      <c r="AN7" s="4">
        <v>2021</v>
      </c>
      <c r="AO7" s="18"/>
      <c r="AP7" s="4">
        <v>2016</v>
      </c>
      <c r="AQ7" s="13">
        <v>2008</v>
      </c>
      <c r="AR7" s="13">
        <v>2003</v>
      </c>
      <c r="AS7" s="4"/>
      <c r="AT7" s="4">
        <v>2023</v>
      </c>
      <c r="AU7" s="13">
        <v>2013</v>
      </c>
      <c r="AV7" s="4"/>
      <c r="AW7" s="4"/>
      <c r="AX7" s="4">
        <v>2022</v>
      </c>
      <c r="AY7" s="4"/>
      <c r="AZ7" s="4">
        <v>2019</v>
      </c>
      <c r="BA7" s="13">
        <v>2004</v>
      </c>
      <c r="BB7" s="18">
        <v>2019</v>
      </c>
      <c r="BC7" s="4">
        <v>2021</v>
      </c>
      <c r="BD7" s="4">
        <v>2021</v>
      </c>
      <c r="BE7" s="4"/>
    </row>
    <row r="8" spans="1:57" x14ac:dyDescent="0.35">
      <c r="A8" s="4" t="s">
        <v>128</v>
      </c>
      <c r="B8" s="4" t="s">
        <v>129</v>
      </c>
      <c r="C8" s="4" t="s">
        <v>129</v>
      </c>
      <c r="D8" s="4" t="s">
        <v>129</v>
      </c>
      <c r="E8" s="4" t="s">
        <v>129</v>
      </c>
      <c r="F8" s="4" t="s">
        <v>129</v>
      </c>
      <c r="G8" s="4" t="s">
        <v>130</v>
      </c>
      <c r="H8" s="4" t="s">
        <v>129</v>
      </c>
      <c r="I8" s="4" t="s">
        <v>130</v>
      </c>
      <c r="J8" s="4" t="s">
        <v>130</v>
      </c>
      <c r="K8" s="4" t="s">
        <v>129</v>
      </c>
      <c r="L8" s="4" t="s">
        <v>130</v>
      </c>
      <c r="M8" s="4" t="s">
        <v>129</v>
      </c>
      <c r="N8" s="4" t="s">
        <v>130</v>
      </c>
      <c r="O8" s="4" t="s">
        <v>130</v>
      </c>
      <c r="P8" s="4" t="s">
        <v>131</v>
      </c>
      <c r="Q8" s="4" t="s">
        <v>131</v>
      </c>
      <c r="R8" s="4" t="s">
        <v>130</v>
      </c>
      <c r="S8" s="4" t="s">
        <v>129</v>
      </c>
      <c r="T8" s="4" t="s">
        <v>132</v>
      </c>
      <c r="U8" s="4" t="s">
        <v>129</v>
      </c>
      <c r="V8" s="4" t="s">
        <v>129</v>
      </c>
      <c r="W8" s="4" t="s">
        <v>129</v>
      </c>
      <c r="X8" s="4" t="s">
        <v>130</v>
      </c>
      <c r="Y8" s="4" t="s">
        <v>129</v>
      </c>
      <c r="Z8" s="4" t="s">
        <v>131</v>
      </c>
      <c r="AA8" s="4" t="s">
        <v>130</v>
      </c>
      <c r="AB8" s="4" t="s">
        <v>130</v>
      </c>
      <c r="AC8" s="4" t="s">
        <v>131</v>
      </c>
      <c r="AD8" s="4" t="s">
        <v>132</v>
      </c>
      <c r="AE8" s="4" t="s">
        <v>129</v>
      </c>
      <c r="AF8" s="4" t="s">
        <v>129</v>
      </c>
      <c r="AG8" s="4" t="s">
        <v>129</v>
      </c>
      <c r="AH8" s="4" t="s">
        <v>129</v>
      </c>
      <c r="AI8" s="4" t="s">
        <v>130</v>
      </c>
      <c r="AJ8" s="4" t="s">
        <v>132</v>
      </c>
      <c r="AK8" s="4" t="s">
        <v>129</v>
      </c>
      <c r="AL8" s="4" t="s">
        <v>132</v>
      </c>
      <c r="AM8" s="4" t="s">
        <v>131</v>
      </c>
      <c r="AN8" s="4" t="s">
        <v>129</v>
      </c>
      <c r="AO8" s="4" t="s">
        <v>130</v>
      </c>
      <c r="AP8" s="4" t="s">
        <v>129</v>
      </c>
      <c r="AQ8" s="4" t="s">
        <v>129</v>
      </c>
      <c r="AR8" s="4" t="s">
        <v>131</v>
      </c>
      <c r="AS8" s="4" t="s">
        <v>130</v>
      </c>
      <c r="AT8" s="4" t="s">
        <v>129</v>
      </c>
      <c r="AU8" s="4" t="s">
        <v>129</v>
      </c>
      <c r="AV8" s="4" t="s">
        <v>130</v>
      </c>
      <c r="AW8" s="4" t="s">
        <v>130</v>
      </c>
      <c r="AX8" s="4" t="s">
        <v>129</v>
      </c>
      <c r="AY8" s="4" t="s">
        <v>130</v>
      </c>
      <c r="AZ8" s="4" t="s">
        <v>131</v>
      </c>
      <c r="BA8" s="4" t="s">
        <v>129</v>
      </c>
      <c r="BB8" s="4" t="s">
        <v>129</v>
      </c>
      <c r="BC8" s="4" t="s">
        <v>129</v>
      </c>
      <c r="BD8" s="4" t="s">
        <v>129</v>
      </c>
    </row>
    <row r="9" spans="1:57" s="7" customFormat="1" x14ac:dyDescent="0.35">
      <c r="A9" s="7" t="s">
        <v>133</v>
      </c>
      <c r="AT9" s="56"/>
    </row>
    <row r="10" spans="1:57" x14ac:dyDescent="0.35">
      <c r="A10" s="4" t="s">
        <v>134</v>
      </c>
      <c r="B10" s="4" t="s">
        <v>135</v>
      </c>
      <c r="C10" s="4" t="s">
        <v>135</v>
      </c>
      <c r="D10" s="4" t="s">
        <v>135</v>
      </c>
      <c r="E10" s="4" t="s">
        <v>135</v>
      </c>
      <c r="F10" s="4" t="s">
        <v>135</v>
      </c>
      <c r="G10" s="4" t="s">
        <v>135</v>
      </c>
      <c r="H10" s="4" t="s">
        <v>135</v>
      </c>
      <c r="I10" s="4" t="s">
        <v>135</v>
      </c>
      <c r="J10" s="4" t="s">
        <v>135</v>
      </c>
      <c r="K10" s="4" t="s">
        <v>135</v>
      </c>
      <c r="L10" s="4" t="s">
        <v>135</v>
      </c>
      <c r="M10" s="4" t="s">
        <v>135</v>
      </c>
      <c r="N10" s="4" t="s">
        <v>135</v>
      </c>
      <c r="O10" s="4" t="s">
        <v>135</v>
      </c>
      <c r="P10" s="4" t="s">
        <v>135</v>
      </c>
      <c r="Q10" s="4" t="s">
        <v>135</v>
      </c>
      <c r="R10" s="4" t="s">
        <v>135</v>
      </c>
      <c r="S10" s="4" t="s">
        <v>135</v>
      </c>
      <c r="T10" s="4" t="s">
        <v>135</v>
      </c>
      <c r="U10" s="4" t="s">
        <v>135</v>
      </c>
      <c r="V10" s="4" t="s">
        <v>135</v>
      </c>
      <c r="W10" s="4" t="s">
        <v>135</v>
      </c>
      <c r="X10" s="4" t="s">
        <v>135</v>
      </c>
      <c r="Y10" s="4" t="s">
        <v>135</v>
      </c>
      <c r="Z10" s="4" t="s">
        <v>135</v>
      </c>
      <c r="AA10" s="4" t="s">
        <v>135</v>
      </c>
      <c r="AB10" s="4" t="s">
        <v>135</v>
      </c>
      <c r="AC10" s="4" t="s">
        <v>135</v>
      </c>
      <c r="AD10" s="4" t="s">
        <v>135</v>
      </c>
      <c r="AE10" s="4" t="s">
        <v>135</v>
      </c>
      <c r="AF10" s="4" t="s">
        <v>135</v>
      </c>
      <c r="AG10" s="4" t="s">
        <v>135</v>
      </c>
      <c r="AH10" s="4" t="s">
        <v>135</v>
      </c>
      <c r="AI10" s="4" t="s">
        <v>135</v>
      </c>
      <c r="AJ10" s="4" t="s">
        <v>135</v>
      </c>
      <c r="AK10" s="4" t="s">
        <v>135</v>
      </c>
      <c r="AL10" s="4" t="s">
        <v>135</v>
      </c>
      <c r="AM10" s="4" t="s">
        <v>135</v>
      </c>
      <c r="AN10" s="4" t="s">
        <v>135</v>
      </c>
      <c r="AO10" s="4" t="s">
        <v>136</v>
      </c>
      <c r="AP10" s="4" t="s">
        <v>135</v>
      </c>
      <c r="AQ10" s="4" t="s">
        <v>135</v>
      </c>
      <c r="AR10" s="4" t="s">
        <v>135</v>
      </c>
      <c r="AS10" s="4" t="s">
        <v>135</v>
      </c>
      <c r="AT10" s="4" t="s">
        <v>135</v>
      </c>
      <c r="AU10" s="4" t="s">
        <v>135</v>
      </c>
      <c r="AV10" s="4" t="s">
        <v>135</v>
      </c>
      <c r="AW10" s="4" t="s">
        <v>135</v>
      </c>
      <c r="AX10" s="4" t="s">
        <v>135</v>
      </c>
      <c r="AY10" s="4" t="s">
        <v>135</v>
      </c>
      <c r="AZ10" s="4" t="s">
        <v>135</v>
      </c>
      <c r="BA10" s="4" t="s">
        <v>135</v>
      </c>
      <c r="BB10" s="4" t="s">
        <v>135</v>
      </c>
      <c r="BC10" s="4" t="s">
        <v>135</v>
      </c>
      <c r="BD10" s="4" t="s">
        <v>135</v>
      </c>
      <c r="BE10" s="4" t="s">
        <v>137</v>
      </c>
    </row>
    <row r="11" spans="1:57" x14ac:dyDescent="0.35">
      <c r="A11" s="4" t="s">
        <v>138</v>
      </c>
      <c r="B11" s="4" t="s">
        <v>135</v>
      </c>
      <c r="C11" s="4" t="s">
        <v>135</v>
      </c>
      <c r="D11" s="4" t="s">
        <v>135</v>
      </c>
      <c r="E11" s="4" t="s">
        <v>135</v>
      </c>
      <c r="F11" s="4" t="s">
        <v>135</v>
      </c>
      <c r="G11" s="4" t="s">
        <v>136</v>
      </c>
      <c r="H11" s="4" t="s">
        <v>135</v>
      </c>
      <c r="I11" s="4" t="s">
        <v>136</v>
      </c>
      <c r="J11" s="4" t="s">
        <v>136</v>
      </c>
      <c r="K11" s="4" t="s">
        <v>135</v>
      </c>
      <c r="L11" s="4" t="s">
        <v>136</v>
      </c>
      <c r="M11" s="4" t="s">
        <v>135</v>
      </c>
      <c r="N11" s="4" t="s">
        <v>136</v>
      </c>
      <c r="O11" s="4" t="s">
        <v>136</v>
      </c>
      <c r="P11" s="4" t="s">
        <v>135</v>
      </c>
      <c r="Q11" s="4" t="s">
        <v>135</v>
      </c>
      <c r="R11" s="4" t="s">
        <v>136</v>
      </c>
      <c r="S11" s="4" t="s">
        <v>135</v>
      </c>
      <c r="T11" s="4" t="s">
        <v>127</v>
      </c>
      <c r="U11" s="4" t="s">
        <v>135</v>
      </c>
      <c r="V11" s="4" t="s">
        <v>135</v>
      </c>
      <c r="W11" s="4" t="s">
        <v>135</v>
      </c>
      <c r="X11" s="4" t="s">
        <v>136</v>
      </c>
      <c r="Y11" s="4" t="s">
        <v>135</v>
      </c>
      <c r="Z11" s="4" t="s">
        <v>135</v>
      </c>
      <c r="AA11" s="4" t="s">
        <v>136</v>
      </c>
      <c r="AB11" s="4" t="s">
        <v>136</v>
      </c>
      <c r="AC11" s="4" t="s">
        <v>135</v>
      </c>
      <c r="AD11" s="4" t="s">
        <v>127</v>
      </c>
      <c r="AE11" s="4" t="s">
        <v>135</v>
      </c>
      <c r="AF11" s="4" t="s">
        <v>135</v>
      </c>
      <c r="AG11" s="4" t="s">
        <v>135</v>
      </c>
      <c r="AH11" s="4" t="s">
        <v>135</v>
      </c>
      <c r="AI11" s="4" t="s">
        <v>136</v>
      </c>
      <c r="AJ11" s="4" t="s">
        <v>127</v>
      </c>
      <c r="AK11" s="4" t="s">
        <v>135</v>
      </c>
      <c r="AL11" s="4" t="s">
        <v>135</v>
      </c>
      <c r="AM11" s="4" t="s">
        <v>135</v>
      </c>
      <c r="AN11" s="4" t="s">
        <v>135</v>
      </c>
      <c r="AO11" s="4" t="s">
        <v>136</v>
      </c>
      <c r="AP11" s="4" t="s">
        <v>135</v>
      </c>
      <c r="AQ11" s="4" t="s">
        <v>135</v>
      </c>
      <c r="AR11" s="4" t="s">
        <v>135</v>
      </c>
      <c r="AS11" s="4" t="s">
        <v>136</v>
      </c>
      <c r="AT11" s="4" t="s">
        <v>135</v>
      </c>
      <c r="AU11" s="4" t="s">
        <v>135</v>
      </c>
      <c r="AV11" s="4" t="s">
        <v>136</v>
      </c>
      <c r="AW11" s="4" t="s">
        <v>136</v>
      </c>
      <c r="AX11" s="4" t="s">
        <v>135</v>
      </c>
      <c r="AY11" s="4" t="s">
        <v>136</v>
      </c>
      <c r="AZ11" s="4" t="s">
        <v>135</v>
      </c>
      <c r="BA11" s="4" t="s">
        <v>135</v>
      </c>
      <c r="BB11" s="4" t="s">
        <v>135</v>
      </c>
      <c r="BC11" s="4" t="s">
        <v>135</v>
      </c>
      <c r="BD11" s="4" t="s">
        <v>135</v>
      </c>
      <c r="BE11" s="5" t="s">
        <v>139</v>
      </c>
    </row>
    <row r="12" spans="1:57" x14ac:dyDescent="0.35">
      <c r="A12" s="4" t="s">
        <v>140</v>
      </c>
      <c r="B12" s="4" t="s">
        <v>135</v>
      </c>
      <c r="C12" s="4" t="s">
        <v>135</v>
      </c>
      <c r="D12" s="4" t="s">
        <v>135</v>
      </c>
      <c r="E12" s="4" t="s">
        <v>135</v>
      </c>
      <c r="F12" s="4" t="s">
        <v>135</v>
      </c>
      <c r="G12" s="4" t="s">
        <v>62</v>
      </c>
      <c r="H12" s="4" t="s">
        <v>135</v>
      </c>
      <c r="I12" s="4" t="s">
        <v>62</v>
      </c>
      <c r="J12" s="4" t="s">
        <v>62</v>
      </c>
      <c r="K12" s="4" t="s">
        <v>135</v>
      </c>
      <c r="L12" s="4" t="s">
        <v>62</v>
      </c>
      <c r="M12" s="4" t="s">
        <v>135</v>
      </c>
      <c r="N12" s="4" t="s">
        <v>62</v>
      </c>
      <c r="O12" s="4" t="s">
        <v>62</v>
      </c>
      <c r="P12" s="4" t="s">
        <v>136</v>
      </c>
      <c r="Q12" s="4" t="s">
        <v>136</v>
      </c>
      <c r="R12" s="4" t="s">
        <v>62</v>
      </c>
      <c r="S12" s="4" t="s">
        <v>135</v>
      </c>
      <c r="T12" s="4" t="s">
        <v>62</v>
      </c>
      <c r="U12" s="4" t="s">
        <v>135</v>
      </c>
      <c r="V12" s="4" t="s">
        <v>135</v>
      </c>
      <c r="W12" s="4" t="s">
        <v>135</v>
      </c>
      <c r="X12" s="4" t="s">
        <v>62</v>
      </c>
      <c r="Y12" s="4" t="s">
        <v>135</v>
      </c>
      <c r="Z12" s="4" t="s">
        <v>136</v>
      </c>
      <c r="AA12" s="4" t="s">
        <v>62</v>
      </c>
      <c r="AB12" s="4" t="s">
        <v>62</v>
      </c>
      <c r="AC12" s="4" t="s">
        <v>136</v>
      </c>
      <c r="AD12" s="4" t="s">
        <v>62</v>
      </c>
      <c r="AE12" s="4" t="s">
        <v>135</v>
      </c>
      <c r="AF12" s="4" t="s">
        <v>135</v>
      </c>
      <c r="AG12" s="4" t="s">
        <v>135</v>
      </c>
      <c r="AH12" s="4" t="s">
        <v>135</v>
      </c>
      <c r="AI12" s="4" t="s">
        <v>62</v>
      </c>
      <c r="AJ12" s="4" t="s">
        <v>62</v>
      </c>
      <c r="AK12" s="4" t="s">
        <v>135</v>
      </c>
      <c r="AL12" s="4" t="s">
        <v>135</v>
      </c>
      <c r="AM12" s="4" t="s">
        <v>136</v>
      </c>
      <c r="AN12" s="4" t="s">
        <v>135</v>
      </c>
      <c r="AO12" s="4" t="s">
        <v>62</v>
      </c>
      <c r="AP12" s="4" t="s">
        <v>135</v>
      </c>
      <c r="AQ12" s="4" t="s">
        <v>135</v>
      </c>
      <c r="AR12" s="4" t="s">
        <v>136</v>
      </c>
      <c r="AS12" s="4" t="s">
        <v>62</v>
      </c>
      <c r="AT12" s="4" t="s">
        <v>135</v>
      </c>
      <c r="AU12" s="4" t="s">
        <v>135</v>
      </c>
      <c r="AV12" s="4" t="s">
        <v>62</v>
      </c>
      <c r="AW12" s="4" t="s">
        <v>62</v>
      </c>
      <c r="AX12" s="4" t="s">
        <v>136</v>
      </c>
      <c r="AY12" s="4" t="s">
        <v>62</v>
      </c>
      <c r="AZ12" s="4" t="s">
        <v>136</v>
      </c>
      <c r="BA12" s="4" t="s">
        <v>135</v>
      </c>
      <c r="BB12" s="4" t="s">
        <v>135</v>
      </c>
      <c r="BC12" s="4" t="s">
        <v>135</v>
      </c>
      <c r="BD12" s="4" t="s">
        <v>135</v>
      </c>
      <c r="BE12" s="5"/>
    </row>
    <row r="13" spans="1:57" s="7" customFormat="1" x14ac:dyDescent="0.35">
      <c r="A13" s="7" t="s">
        <v>141</v>
      </c>
      <c r="AT13" s="56"/>
    </row>
    <row r="14" spans="1:57" x14ac:dyDescent="0.35">
      <c r="A14" s="4" t="s">
        <v>142</v>
      </c>
      <c r="B14" s="4" t="s">
        <v>143</v>
      </c>
      <c r="C14" s="4" t="s">
        <v>144</v>
      </c>
      <c r="D14" s="4" t="s">
        <v>144</v>
      </c>
      <c r="E14" s="4" t="s">
        <v>143</v>
      </c>
      <c r="F14" s="4" t="s">
        <v>144</v>
      </c>
      <c r="G14" s="4" t="s">
        <v>144</v>
      </c>
      <c r="H14" s="4" t="s">
        <v>144</v>
      </c>
      <c r="I14" s="4" t="s">
        <v>144</v>
      </c>
      <c r="J14" s="4" t="s">
        <v>144</v>
      </c>
      <c r="K14" s="4" t="s">
        <v>144</v>
      </c>
      <c r="L14" s="4" t="s">
        <v>145</v>
      </c>
      <c r="M14" s="4" t="s">
        <v>144</v>
      </c>
      <c r="N14" s="4" t="s">
        <v>144</v>
      </c>
      <c r="O14" s="4" t="s">
        <v>144</v>
      </c>
      <c r="P14" s="4" t="s">
        <v>143</v>
      </c>
      <c r="Q14" s="4" t="s">
        <v>144</v>
      </c>
      <c r="R14" s="4" t="s">
        <v>144</v>
      </c>
      <c r="S14" s="4" t="s">
        <v>144</v>
      </c>
      <c r="T14" s="4" t="s">
        <v>144</v>
      </c>
      <c r="U14" s="4" t="s">
        <v>144</v>
      </c>
      <c r="V14" s="4" t="s">
        <v>143</v>
      </c>
      <c r="W14" s="4" t="s">
        <v>143</v>
      </c>
      <c r="X14" s="4" t="s">
        <v>143</v>
      </c>
      <c r="Y14" s="4" t="s">
        <v>144</v>
      </c>
      <c r="Z14" s="4" t="s">
        <v>144</v>
      </c>
      <c r="AA14" s="4" t="s">
        <v>143</v>
      </c>
      <c r="AB14" s="4" t="s">
        <v>144</v>
      </c>
      <c r="AC14" s="4" t="s">
        <v>143</v>
      </c>
      <c r="AD14" s="4" t="s">
        <v>144</v>
      </c>
      <c r="AE14" s="4" t="s">
        <v>144</v>
      </c>
      <c r="AF14" s="4" t="s">
        <v>144</v>
      </c>
      <c r="AG14" s="4" t="s">
        <v>144</v>
      </c>
      <c r="AH14" s="4" t="s">
        <v>145</v>
      </c>
      <c r="AI14" s="4" t="s">
        <v>144</v>
      </c>
      <c r="AJ14" s="4" t="s">
        <v>144</v>
      </c>
      <c r="AK14" s="4" t="s">
        <v>144</v>
      </c>
      <c r="AL14" s="4" t="s">
        <v>144</v>
      </c>
      <c r="AM14" s="4" t="s">
        <v>144</v>
      </c>
      <c r="AN14" s="4" t="s">
        <v>144</v>
      </c>
      <c r="AO14" s="4" t="s">
        <v>62</v>
      </c>
      <c r="AP14" s="4" t="s">
        <v>143</v>
      </c>
      <c r="AQ14" s="4" t="s">
        <v>143</v>
      </c>
      <c r="AR14" s="4" t="s">
        <v>144</v>
      </c>
      <c r="AS14" s="4" t="s">
        <v>144</v>
      </c>
      <c r="AT14" s="4" t="s">
        <v>144</v>
      </c>
      <c r="AU14" s="4" t="s">
        <v>143</v>
      </c>
      <c r="AV14" s="4" t="s">
        <v>62</v>
      </c>
      <c r="AW14" s="4" t="s">
        <v>144</v>
      </c>
      <c r="AX14" s="4" t="s">
        <v>144</v>
      </c>
      <c r="AY14" s="4" t="s">
        <v>144</v>
      </c>
      <c r="AZ14" s="4" t="s">
        <v>144</v>
      </c>
      <c r="BA14" s="4" t="s">
        <v>145</v>
      </c>
      <c r="BB14" s="4" t="s">
        <v>144</v>
      </c>
      <c r="BC14" s="4" t="s">
        <v>144</v>
      </c>
      <c r="BD14" s="4" t="s">
        <v>144</v>
      </c>
      <c r="BE14" s="5" t="s">
        <v>146</v>
      </c>
    </row>
    <row r="15" spans="1:57" x14ac:dyDescent="0.35">
      <c r="A15" s="4" t="s">
        <v>147</v>
      </c>
      <c r="B15" s="4" t="s">
        <v>136</v>
      </c>
      <c r="C15" s="4" t="s">
        <v>136</v>
      </c>
      <c r="D15" s="4" t="s">
        <v>136</v>
      </c>
      <c r="E15" s="4" t="s">
        <v>136</v>
      </c>
      <c r="F15" s="4" t="s">
        <v>136</v>
      </c>
      <c r="G15" s="4" t="s">
        <v>136</v>
      </c>
      <c r="H15" s="4" t="s">
        <v>144</v>
      </c>
      <c r="I15" s="4" t="s">
        <v>136</v>
      </c>
      <c r="J15" s="4" t="s">
        <v>136</v>
      </c>
      <c r="K15" s="4" t="s">
        <v>136</v>
      </c>
      <c r="L15" s="4" t="s">
        <v>136</v>
      </c>
      <c r="M15" s="4" t="s">
        <v>136</v>
      </c>
      <c r="N15" s="4" t="s">
        <v>136</v>
      </c>
      <c r="O15" s="4" t="s">
        <v>136</v>
      </c>
      <c r="P15" s="4" t="s">
        <v>136</v>
      </c>
      <c r="Q15" s="4" t="s">
        <v>136</v>
      </c>
      <c r="R15" s="4" t="s">
        <v>136</v>
      </c>
      <c r="S15" s="4" t="s">
        <v>136</v>
      </c>
      <c r="T15" s="4" t="s">
        <v>136</v>
      </c>
      <c r="U15" s="4" t="s">
        <v>136</v>
      </c>
      <c r="V15" s="4" t="s">
        <v>136</v>
      </c>
      <c r="W15" s="4" t="s">
        <v>136</v>
      </c>
      <c r="X15" s="4" t="s">
        <v>136</v>
      </c>
      <c r="Y15" s="4" t="s">
        <v>136</v>
      </c>
      <c r="Z15" s="4" t="s">
        <v>136</v>
      </c>
      <c r="AA15" s="4" t="s">
        <v>136</v>
      </c>
      <c r="AB15" s="4" t="s">
        <v>136</v>
      </c>
      <c r="AC15" s="4" t="s">
        <v>136</v>
      </c>
      <c r="AD15" s="4" t="s">
        <v>136</v>
      </c>
      <c r="AE15" s="4" t="s">
        <v>136</v>
      </c>
      <c r="AF15" s="4" t="s">
        <v>136</v>
      </c>
      <c r="AG15" s="4" t="s">
        <v>143</v>
      </c>
      <c r="AH15" s="4" t="s">
        <v>143</v>
      </c>
      <c r="AI15" s="4" t="s">
        <v>136</v>
      </c>
      <c r="AJ15" s="4" t="s">
        <v>136</v>
      </c>
      <c r="AK15" s="4" t="s">
        <v>136</v>
      </c>
      <c r="AL15" s="4" t="s">
        <v>136</v>
      </c>
      <c r="AM15" s="4" t="s">
        <v>136</v>
      </c>
      <c r="AN15" s="4" t="s">
        <v>136</v>
      </c>
      <c r="AO15" s="4" t="s">
        <v>136</v>
      </c>
      <c r="AP15" s="4" t="s">
        <v>136</v>
      </c>
      <c r="AQ15" s="4" t="s">
        <v>143</v>
      </c>
      <c r="AR15" s="4" t="s">
        <v>136</v>
      </c>
      <c r="AS15" s="4" t="s">
        <v>136</v>
      </c>
      <c r="AT15" s="4" t="s">
        <v>136</v>
      </c>
      <c r="AU15" s="4" t="s">
        <v>136</v>
      </c>
      <c r="AV15" s="4" t="s">
        <v>136</v>
      </c>
      <c r="AW15" s="4" t="s">
        <v>136</v>
      </c>
      <c r="AX15" s="4" t="s">
        <v>136</v>
      </c>
      <c r="AY15" s="4" t="s">
        <v>136</v>
      </c>
      <c r="AZ15" s="4" t="s">
        <v>136</v>
      </c>
      <c r="BA15" s="4" t="s">
        <v>143</v>
      </c>
      <c r="BB15" s="4" t="s">
        <v>136</v>
      </c>
      <c r="BC15" s="4" t="s">
        <v>136</v>
      </c>
      <c r="BD15" s="4" t="s">
        <v>136</v>
      </c>
      <c r="BE15" s="5" t="s">
        <v>148</v>
      </c>
    </row>
    <row r="16" spans="1:57" x14ac:dyDescent="0.35">
      <c r="A16" s="4" t="s">
        <v>149</v>
      </c>
      <c r="B16" s="4" t="s">
        <v>136</v>
      </c>
      <c r="C16" s="4" t="s">
        <v>136</v>
      </c>
      <c r="D16" s="4" t="s">
        <v>136</v>
      </c>
      <c r="E16" s="4" t="s">
        <v>136</v>
      </c>
      <c r="F16" s="4" t="s">
        <v>136</v>
      </c>
      <c r="G16" s="4" t="s">
        <v>136</v>
      </c>
      <c r="H16" s="4" t="s">
        <v>143</v>
      </c>
      <c r="I16" s="4" t="s">
        <v>136</v>
      </c>
      <c r="J16" s="4" t="s">
        <v>136</v>
      </c>
      <c r="K16" s="4" t="s">
        <v>136</v>
      </c>
      <c r="L16" s="4" t="s">
        <v>136</v>
      </c>
      <c r="M16" s="4" t="s">
        <v>136</v>
      </c>
      <c r="N16" s="4" t="s">
        <v>136</v>
      </c>
      <c r="O16" s="4" t="s">
        <v>136</v>
      </c>
      <c r="P16" s="4" t="s">
        <v>136</v>
      </c>
      <c r="Q16" s="4" t="s">
        <v>136</v>
      </c>
      <c r="R16" s="4" t="s">
        <v>136</v>
      </c>
      <c r="S16" s="4" t="s">
        <v>136</v>
      </c>
      <c r="T16" s="4" t="s">
        <v>136</v>
      </c>
      <c r="U16" s="4" t="s">
        <v>136</v>
      </c>
      <c r="V16" s="4" t="s">
        <v>143</v>
      </c>
      <c r="W16" s="4" t="s">
        <v>136</v>
      </c>
      <c r="X16" s="4" t="s">
        <v>136</v>
      </c>
      <c r="Y16" s="4" t="s">
        <v>136</v>
      </c>
      <c r="Z16" s="4" t="s">
        <v>136</v>
      </c>
      <c r="AA16" s="4" t="s">
        <v>136</v>
      </c>
      <c r="AB16" s="4" t="s">
        <v>136</v>
      </c>
      <c r="AC16" s="4" t="s">
        <v>136</v>
      </c>
      <c r="AD16" s="4" t="s">
        <v>136</v>
      </c>
      <c r="AE16" s="4" t="s">
        <v>136</v>
      </c>
      <c r="AF16" s="4" t="s">
        <v>136</v>
      </c>
      <c r="AG16" s="4" t="s">
        <v>143</v>
      </c>
      <c r="AH16" s="4" t="s">
        <v>143</v>
      </c>
      <c r="AI16" s="4" t="s">
        <v>136</v>
      </c>
      <c r="AJ16" s="4" t="s">
        <v>136</v>
      </c>
      <c r="AK16" s="4" t="s">
        <v>136</v>
      </c>
      <c r="AL16" s="4" t="s">
        <v>136</v>
      </c>
      <c r="AM16" s="4" t="s">
        <v>136</v>
      </c>
      <c r="AN16" s="4" t="s">
        <v>136</v>
      </c>
      <c r="AO16" s="4" t="s">
        <v>136</v>
      </c>
      <c r="AP16" s="4" t="s">
        <v>136</v>
      </c>
      <c r="AQ16" s="4" t="s">
        <v>143</v>
      </c>
      <c r="AR16" s="4" t="s">
        <v>136</v>
      </c>
      <c r="AS16" s="4" t="s">
        <v>136</v>
      </c>
      <c r="AT16" s="4" t="s">
        <v>136</v>
      </c>
      <c r="AU16" s="4" t="s">
        <v>145</v>
      </c>
      <c r="AV16" s="4" t="s">
        <v>136</v>
      </c>
      <c r="AW16" s="4" t="s">
        <v>136</v>
      </c>
      <c r="AX16" s="4" t="s">
        <v>136</v>
      </c>
      <c r="AY16" s="4" t="s">
        <v>136</v>
      </c>
      <c r="AZ16" s="4" t="s">
        <v>136</v>
      </c>
      <c r="BA16" s="4" t="s">
        <v>136</v>
      </c>
      <c r="BB16" s="4" t="s">
        <v>136</v>
      </c>
      <c r="BC16" s="4" t="s">
        <v>136</v>
      </c>
      <c r="BD16" s="4" t="s">
        <v>136</v>
      </c>
      <c r="BE16" s="5" t="s">
        <v>148</v>
      </c>
    </row>
    <row r="17" spans="1:58" x14ac:dyDescent="0.35">
      <c r="A17" s="4" t="s">
        <v>150</v>
      </c>
      <c r="B17" s="4" t="s">
        <v>136</v>
      </c>
      <c r="C17" s="4" t="s">
        <v>143</v>
      </c>
      <c r="D17" s="4" t="s">
        <v>145</v>
      </c>
      <c r="E17" s="4" t="s">
        <v>136</v>
      </c>
      <c r="F17" s="4" t="s">
        <v>136</v>
      </c>
      <c r="G17" s="4" t="s">
        <v>136</v>
      </c>
      <c r="H17" s="4" t="s">
        <v>143</v>
      </c>
      <c r="I17" s="4" t="s">
        <v>145</v>
      </c>
      <c r="J17" s="4" t="s">
        <v>136</v>
      </c>
      <c r="K17" s="4" t="s">
        <v>145</v>
      </c>
      <c r="L17" s="4" t="s">
        <v>145</v>
      </c>
      <c r="M17" s="4" t="s">
        <v>143</v>
      </c>
      <c r="N17" s="4" t="s">
        <v>136</v>
      </c>
      <c r="O17" s="4" t="s">
        <v>145</v>
      </c>
      <c r="P17" s="4" t="s">
        <v>136</v>
      </c>
      <c r="Q17" s="4" t="s">
        <v>136</v>
      </c>
      <c r="R17" s="4" t="s">
        <v>136</v>
      </c>
      <c r="S17" s="4" t="s">
        <v>136</v>
      </c>
      <c r="T17" s="4" t="s">
        <v>136</v>
      </c>
      <c r="U17" s="4" t="s">
        <v>136</v>
      </c>
      <c r="V17" s="4" t="s">
        <v>143</v>
      </c>
      <c r="W17" s="4" t="s">
        <v>143</v>
      </c>
      <c r="X17" s="4" t="s">
        <v>145</v>
      </c>
      <c r="Y17" s="4" t="s">
        <v>136</v>
      </c>
      <c r="Z17" s="4" t="s">
        <v>136</v>
      </c>
      <c r="AA17" s="4" t="s">
        <v>136</v>
      </c>
      <c r="AB17" s="4" t="s">
        <v>136</v>
      </c>
      <c r="AC17" s="4" t="s">
        <v>136</v>
      </c>
      <c r="AD17" s="4" t="s">
        <v>136</v>
      </c>
      <c r="AE17" s="4" t="s">
        <v>136</v>
      </c>
      <c r="AF17" s="4" t="s">
        <v>143</v>
      </c>
      <c r="AG17" s="4" t="s">
        <v>143</v>
      </c>
      <c r="AH17" s="4" t="s">
        <v>136</v>
      </c>
      <c r="AI17" s="4" t="s">
        <v>143</v>
      </c>
      <c r="AJ17" s="4" t="s">
        <v>143</v>
      </c>
      <c r="AK17" s="4" t="s">
        <v>143</v>
      </c>
      <c r="AL17" s="4" t="s">
        <v>136</v>
      </c>
      <c r="AM17" s="4" t="s">
        <v>143</v>
      </c>
      <c r="AN17" s="4" t="s">
        <v>143</v>
      </c>
      <c r="AO17" s="4" t="s">
        <v>136</v>
      </c>
      <c r="AP17" s="4" t="s">
        <v>145</v>
      </c>
      <c r="AQ17" s="4" t="s">
        <v>143</v>
      </c>
      <c r="AR17" s="4" t="s">
        <v>136</v>
      </c>
      <c r="AS17" s="4" t="s">
        <v>145</v>
      </c>
      <c r="AT17" s="4" t="s">
        <v>136</v>
      </c>
      <c r="AU17" s="4" t="s">
        <v>145</v>
      </c>
      <c r="AV17" s="4" t="s">
        <v>136</v>
      </c>
      <c r="AW17" s="4" t="s">
        <v>145</v>
      </c>
      <c r="AX17" s="4" t="s">
        <v>136</v>
      </c>
      <c r="AY17" s="4" t="s">
        <v>145</v>
      </c>
      <c r="AZ17" s="4" t="s">
        <v>143</v>
      </c>
      <c r="BA17" s="4" t="s">
        <v>145</v>
      </c>
      <c r="BB17" s="4" t="s">
        <v>136</v>
      </c>
      <c r="BC17" s="4" t="s">
        <v>143</v>
      </c>
      <c r="BD17" s="4" t="s">
        <v>136</v>
      </c>
      <c r="BE17" s="5" t="s">
        <v>146</v>
      </c>
    </row>
    <row r="18" spans="1:58" x14ac:dyDescent="0.35">
      <c r="A18" s="4" t="s">
        <v>151</v>
      </c>
      <c r="B18" s="4" t="s">
        <v>62</v>
      </c>
      <c r="C18" s="4" t="s">
        <v>62</v>
      </c>
      <c r="D18" s="4" t="s">
        <v>145</v>
      </c>
      <c r="E18" s="4" t="s">
        <v>62</v>
      </c>
      <c r="F18" s="4" t="s">
        <v>145</v>
      </c>
      <c r="G18" s="4" t="s">
        <v>62</v>
      </c>
      <c r="H18" s="4" t="s">
        <v>145</v>
      </c>
      <c r="I18" s="4" t="s">
        <v>62</v>
      </c>
      <c r="J18" s="4" t="s">
        <v>62</v>
      </c>
      <c r="K18" s="4" t="s">
        <v>62</v>
      </c>
      <c r="L18" s="4" t="s">
        <v>62</v>
      </c>
      <c r="M18" s="4" t="s">
        <v>145</v>
      </c>
      <c r="N18" s="4" t="s">
        <v>62</v>
      </c>
      <c r="O18" s="4" t="s">
        <v>62</v>
      </c>
      <c r="P18" s="4" t="s">
        <v>62</v>
      </c>
      <c r="Q18" s="4" t="s">
        <v>62</v>
      </c>
      <c r="R18" s="4" t="s">
        <v>62</v>
      </c>
      <c r="S18" s="4" t="s">
        <v>62</v>
      </c>
      <c r="T18" s="4" t="s">
        <v>62</v>
      </c>
      <c r="U18" s="4" t="s">
        <v>62</v>
      </c>
      <c r="V18" s="4" t="s">
        <v>145</v>
      </c>
      <c r="W18" s="4" t="s">
        <v>136</v>
      </c>
      <c r="X18" s="4" t="s">
        <v>145</v>
      </c>
      <c r="Y18" s="4" t="s">
        <v>62</v>
      </c>
      <c r="Z18" s="4" t="s">
        <v>62</v>
      </c>
      <c r="AA18" s="4" t="s">
        <v>145</v>
      </c>
      <c r="AB18" s="4" t="s">
        <v>62</v>
      </c>
      <c r="AC18" s="4" t="s">
        <v>62</v>
      </c>
      <c r="AD18" s="4" t="s">
        <v>62</v>
      </c>
      <c r="AE18" s="4" t="s">
        <v>145</v>
      </c>
      <c r="AF18" s="4" t="s">
        <v>62</v>
      </c>
      <c r="AG18" s="4" t="s">
        <v>136</v>
      </c>
      <c r="AH18" s="4" t="s">
        <v>62</v>
      </c>
      <c r="AI18" s="4" t="s">
        <v>62</v>
      </c>
      <c r="AJ18" s="4" t="s">
        <v>62</v>
      </c>
      <c r="AK18" s="4" t="s">
        <v>136</v>
      </c>
      <c r="AL18" s="4" t="s">
        <v>145</v>
      </c>
      <c r="AM18" s="4" t="s">
        <v>62</v>
      </c>
      <c r="AN18" s="4" t="s">
        <v>62</v>
      </c>
      <c r="AO18" s="4" t="s">
        <v>62</v>
      </c>
      <c r="AP18" s="4" t="s">
        <v>62</v>
      </c>
      <c r="AQ18" s="4" t="s">
        <v>145</v>
      </c>
      <c r="AR18" s="4" t="s">
        <v>62</v>
      </c>
      <c r="AS18" s="4" t="s">
        <v>145</v>
      </c>
      <c r="AT18" s="4" t="s">
        <v>62</v>
      </c>
      <c r="AU18" s="4" t="s">
        <v>62</v>
      </c>
      <c r="AV18" s="4" t="s">
        <v>62</v>
      </c>
      <c r="AW18" s="4" t="s">
        <v>62</v>
      </c>
      <c r="AX18" s="4" t="s">
        <v>62</v>
      </c>
      <c r="AY18" s="4" t="s">
        <v>145</v>
      </c>
      <c r="AZ18" s="4" t="s">
        <v>136</v>
      </c>
      <c r="BA18" s="4" t="s">
        <v>62</v>
      </c>
      <c r="BB18" s="4" t="s">
        <v>62</v>
      </c>
      <c r="BC18" s="4" t="s">
        <v>62</v>
      </c>
      <c r="BD18" s="4" t="s">
        <v>62</v>
      </c>
      <c r="BE18" s="5" t="s">
        <v>152</v>
      </c>
    </row>
    <row r="19" spans="1:58" ht="72.5" x14ac:dyDescent="0.35">
      <c r="A19" s="6" t="s">
        <v>237</v>
      </c>
      <c r="B19" s="4" t="s">
        <v>136</v>
      </c>
      <c r="C19" s="4" t="s">
        <v>136</v>
      </c>
      <c r="D19" s="4" t="s">
        <v>136</v>
      </c>
      <c r="E19" s="4" t="s">
        <v>136</v>
      </c>
      <c r="F19" s="4" t="s">
        <v>136</v>
      </c>
      <c r="G19" s="4" t="s">
        <v>136</v>
      </c>
      <c r="H19" s="4" t="s">
        <v>143</v>
      </c>
      <c r="I19" s="4" t="s">
        <v>136</v>
      </c>
      <c r="J19" s="4" t="s">
        <v>136</v>
      </c>
      <c r="K19" s="4" t="s">
        <v>136</v>
      </c>
      <c r="L19" s="4" t="s">
        <v>136</v>
      </c>
      <c r="M19" s="4" t="s">
        <v>136</v>
      </c>
      <c r="N19" s="4" t="s">
        <v>136</v>
      </c>
      <c r="O19" s="4" t="s">
        <v>136</v>
      </c>
      <c r="P19" s="4" t="s">
        <v>136</v>
      </c>
      <c r="Q19" s="4" t="s">
        <v>136</v>
      </c>
      <c r="R19" s="4" t="s">
        <v>136</v>
      </c>
      <c r="S19" s="4" t="s">
        <v>136</v>
      </c>
      <c r="T19" s="4" t="s">
        <v>136</v>
      </c>
      <c r="U19" s="4" t="s">
        <v>136</v>
      </c>
      <c r="V19" s="4" t="s">
        <v>136</v>
      </c>
      <c r="W19" s="4" t="s">
        <v>136</v>
      </c>
      <c r="X19" s="4" t="s">
        <v>136</v>
      </c>
      <c r="Y19" s="4" t="s">
        <v>136</v>
      </c>
      <c r="Z19" s="4" t="s">
        <v>136</v>
      </c>
      <c r="AA19" s="4" t="s">
        <v>136</v>
      </c>
      <c r="AB19" s="4" t="s">
        <v>136</v>
      </c>
      <c r="AC19" s="4" t="s">
        <v>136</v>
      </c>
      <c r="AD19" s="4" t="s">
        <v>136</v>
      </c>
      <c r="AE19" s="4" t="s">
        <v>136</v>
      </c>
      <c r="AF19" s="4" t="s">
        <v>136</v>
      </c>
      <c r="AG19" s="4" t="s">
        <v>143</v>
      </c>
      <c r="AH19" s="4" t="s">
        <v>143</v>
      </c>
      <c r="AI19" s="4" t="s">
        <v>136</v>
      </c>
      <c r="AJ19" s="4" t="s">
        <v>136</v>
      </c>
      <c r="AK19" s="4" t="s">
        <v>136</v>
      </c>
      <c r="AL19" s="4" t="s">
        <v>136</v>
      </c>
      <c r="AM19" s="4" t="s">
        <v>136</v>
      </c>
      <c r="AN19" s="4" t="s">
        <v>136</v>
      </c>
      <c r="AO19" s="4" t="s">
        <v>136</v>
      </c>
      <c r="AP19" s="4" t="s">
        <v>136</v>
      </c>
      <c r="AQ19" s="4" t="s">
        <v>143</v>
      </c>
      <c r="AR19" s="4" t="s">
        <v>136</v>
      </c>
      <c r="AS19" s="4" t="s">
        <v>136</v>
      </c>
      <c r="AT19" s="4" t="s">
        <v>136</v>
      </c>
      <c r="AU19" s="4" t="s">
        <v>136</v>
      </c>
      <c r="AV19" s="4" t="s">
        <v>136</v>
      </c>
      <c r="AW19" s="4" t="s">
        <v>136</v>
      </c>
      <c r="AX19" s="4" t="s">
        <v>136</v>
      </c>
      <c r="AY19" s="4" t="s">
        <v>136</v>
      </c>
      <c r="AZ19" s="4" t="s">
        <v>136</v>
      </c>
      <c r="BA19" s="4" t="s">
        <v>143</v>
      </c>
      <c r="BB19" s="4" t="s">
        <v>136</v>
      </c>
      <c r="BC19" s="4" t="s">
        <v>136</v>
      </c>
      <c r="BD19" s="4" t="s">
        <v>136</v>
      </c>
      <c r="BE19" s="5" t="s">
        <v>148</v>
      </c>
    </row>
    <row r="20" spans="1:58" s="7" customFormat="1" x14ac:dyDescent="0.35">
      <c r="A20" s="7" t="s">
        <v>153</v>
      </c>
      <c r="AT20" s="56"/>
    </row>
    <row r="21" spans="1:58" x14ac:dyDescent="0.35">
      <c r="A21" s="4" t="s">
        <v>154</v>
      </c>
      <c r="B21" s="4" t="s">
        <v>135</v>
      </c>
      <c r="C21" s="4" t="s">
        <v>135</v>
      </c>
      <c r="D21" s="4" t="s">
        <v>135</v>
      </c>
      <c r="E21" s="4" t="s">
        <v>135</v>
      </c>
      <c r="F21" s="4" t="s">
        <v>135</v>
      </c>
      <c r="G21" s="4" t="s">
        <v>155</v>
      </c>
      <c r="H21" s="4" t="s">
        <v>135</v>
      </c>
      <c r="I21" s="4" t="s">
        <v>155</v>
      </c>
      <c r="J21" s="4" t="s">
        <v>155</v>
      </c>
      <c r="K21" s="4" t="s">
        <v>135</v>
      </c>
      <c r="L21" s="4" t="s">
        <v>155</v>
      </c>
      <c r="M21" s="4" t="s">
        <v>135</v>
      </c>
      <c r="N21" s="4" t="s">
        <v>155</v>
      </c>
      <c r="O21" s="4" t="s">
        <v>155</v>
      </c>
      <c r="P21" s="4" t="s">
        <v>135</v>
      </c>
      <c r="Q21" s="4" t="s">
        <v>156</v>
      </c>
      <c r="R21" s="4" t="s">
        <v>155</v>
      </c>
      <c r="S21" s="4" t="s">
        <v>135</v>
      </c>
      <c r="T21" s="4" t="s">
        <v>156</v>
      </c>
      <c r="U21" s="4" t="s">
        <v>135</v>
      </c>
      <c r="V21" s="4" t="s">
        <v>135</v>
      </c>
      <c r="W21" s="4" t="s">
        <v>135</v>
      </c>
      <c r="X21" s="4" t="s">
        <v>155</v>
      </c>
      <c r="Y21" s="4" t="s">
        <v>135</v>
      </c>
      <c r="Z21" s="4" t="s">
        <v>135</v>
      </c>
      <c r="AA21" s="4" t="s">
        <v>155</v>
      </c>
      <c r="AB21" s="4" t="s">
        <v>155</v>
      </c>
      <c r="AC21" s="4" t="s">
        <v>135</v>
      </c>
      <c r="AD21" s="4" t="s">
        <v>135</v>
      </c>
      <c r="AE21" s="4" t="s">
        <v>135</v>
      </c>
      <c r="AF21" s="4" t="s">
        <v>135</v>
      </c>
      <c r="AG21" s="4" t="s">
        <v>135</v>
      </c>
      <c r="AH21" s="4" t="s">
        <v>135</v>
      </c>
      <c r="AI21" s="4" t="s">
        <v>155</v>
      </c>
      <c r="AJ21" s="4" t="s">
        <v>135</v>
      </c>
      <c r="AK21" s="4" t="s">
        <v>135</v>
      </c>
      <c r="AL21" s="4" t="s">
        <v>135</v>
      </c>
      <c r="AM21" s="4" t="s">
        <v>135</v>
      </c>
      <c r="AN21" s="4" t="s">
        <v>135</v>
      </c>
      <c r="AO21" s="4" t="s">
        <v>155</v>
      </c>
      <c r="AP21" s="4" t="s">
        <v>135</v>
      </c>
      <c r="AQ21" s="4" t="s">
        <v>135</v>
      </c>
      <c r="AR21" s="4" t="s">
        <v>135</v>
      </c>
      <c r="AS21" s="4" t="s">
        <v>155</v>
      </c>
      <c r="AT21" s="4" t="s">
        <v>135</v>
      </c>
      <c r="AU21" s="4" t="s">
        <v>135</v>
      </c>
      <c r="AV21" s="4" t="s">
        <v>155</v>
      </c>
      <c r="AW21" s="4" t="s">
        <v>155</v>
      </c>
      <c r="AX21" s="4" t="s">
        <v>156</v>
      </c>
      <c r="AY21" s="4" t="s">
        <v>155</v>
      </c>
      <c r="AZ21" s="4" t="s">
        <v>135</v>
      </c>
      <c r="BA21" s="4" t="s">
        <v>135</v>
      </c>
      <c r="BB21" s="4" t="s">
        <v>135</v>
      </c>
      <c r="BC21" s="4" t="s">
        <v>135</v>
      </c>
      <c r="BD21" s="4" t="s">
        <v>135</v>
      </c>
      <c r="BE21" s="4"/>
    </row>
    <row r="22" spans="1:58" x14ac:dyDescent="0.35">
      <c r="A22" s="4" t="s">
        <v>157</v>
      </c>
      <c r="B22" s="4" t="s">
        <v>135</v>
      </c>
      <c r="C22" s="4" t="s">
        <v>135</v>
      </c>
      <c r="D22" s="4" t="s">
        <v>135</v>
      </c>
      <c r="E22" s="4" t="s">
        <v>135</v>
      </c>
      <c r="F22" s="4" t="s">
        <v>135</v>
      </c>
      <c r="G22" s="4" t="s">
        <v>155</v>
      </c>
      <c r="H22" s="4" t="s">
        <v>135</v>
      </c>
      <c r="I22" s="4" t="s">
        <v>155</v>
      </c>
      <c r="J22" s="4" t="s">
        <v>155</v>
      </c>
      <c r="K22" s="4" t="s">
        <v>135</v>
      </c>
      <c r="L22" s="4" t="s">
        <v>155</v>
      </c>
      <c r="M22" s="4" t="s">
        <v>135</v>
      </c>
      <c r="N22" s="4" t="s">
        <v>155</v>
      </c>
      <c r="O22" s="4" t="s">
        <v>155</v>
      </c>
      <c r="P22" s="4" t="s">
        <v>136</v>
      </c>
      <c r="Q22" s="4" t="s">
        <v>156</v>
      </c>
      <c r="R22" s="4" t="s">
        <v>155</v>
      </c>
      <c r="S22" s="4" t="s">
        <v>135</v>
      </c>
      <c r="T22" s="4" t="s">
        <v>156</v>
      </c>
      <c r="U22" s="4" t="s">
        <v>135</v>
      </c>
      <c r="V22" s="4" t="s">
        <v>135</v>
      </c>
      <c r="W22" s="4" t="s">
        <v>135</v>
      </c>
      <c r="X22" s="4" t="s">
        <v>155</v>
      </c>
      <c r="Y22" s="4" t="s">
        <v>135</v>
      </c>
      <c r="Z22" s="4" t="s">
        <v>135</v>
      </c>
      <c r="AA22" s="4" t="s">
        <v>155</v>
      </c>
      <c r="AB22" s="4" t="s">
        <v>155</v>
      </c>
      <c r="AC22" s="4" t="s">
        <v>135</v>
      </c>
      <c r="AD22" s="4" t="s">
        <v>135</v>
      </c>
      <c r="AE22" s="4" t="s">
        <v>135</v>
      </c>
      <c r="AF22" s="4" t="s">
        <v>135</v>
      </c>
      <c r="AG22" s="4" t="s">
        <v>135</v>
      </c>
      <c r="AH22" s="4" t="s">
        <v>135</v>
      </c>
      <c r="AI22" s="4" t="s">
        <v>155</v>
      </c>
      <c r="AJ22" s="4" t="s">
        <v>136</v>
      </c>
      <c r="AK22" s="4" t="s">
        <v>135</v>
      </c>
      <c r="AL22" s="4" t="s">
        <v>135</v>
      </c>
      <c r="AM22" s="4" t="s">
        <v>135</v>
      </c>
      <c r="AN22" s="4" t="s">
        <v>135</v>
      </c>
      <c r="AO22" s="4" t="s">
        <v>155</v>
      </c>
      <c r="AP22" s="4" t="s">
        <v>135</v>
      </c>
      <c r="AQ22" s="4" t="s">
        <v>135</v>
      </c>
      <c r="AR22" s="4" t="s">
        <v>135</v>
      </c>
      <c r="AS22" s="4" t="s">
        <v>155</v>
      </c>
      <c r="AT22" s="4" t="s">
        <v>135</v>
      </c>
      <c r="AU22" s="4" t="s">
        <v>135</v>
      </c>
      <c r="AV22" s="4" t="s">
        <v>155</v>
      </c>
      <c r="AW22" s="4" t="s">
        <v>155</v>
      </c>
      <c r="AX22" s="4" t="s">
        <v>156</v>
      </c>
      <c r="AY22" s="4" t="s">
        <v>155</v>
      </c>
      <c r="AZ22" s="4" t="s">
        <v>135</v>
      </c>
      <c r="BA22" s="4" t="s">
        <v>135</v>
      </c>
      <c r="BB22" s="4" t="s">
        <v>135</v>
      </c>
      <c r="BC22" s="4" t="s">
        <v>135</v>
      </c>
      <c r="BD22" s="4" t="s">
        <v>135</v>
      </c>
      <c r="BE22" s="4"/>
    </row>
    <row r="23" spans="1:58" x14ac:dyDescent="0.35">
      <c r="A23" s="4" t="s">
        <v>158</v>
      </c>
      <c r="B23" s="4" t="s">
        <v>135</v>
      </c>
      <c r="C23" s="4" t="s">
        <v>135</v>
      </c>
      <c r="D23" s="4" t="s">
        <v>135</v>
      </c>
      <c r="E23" s="4" t="s">
        <v>135</v>
      </c>
      <c r="F23" s="4" t="s">
        <v>135</v>
      </c>
      <c r="G23" s="4" t="s">
        <v>155</v>
      </c>
      <c r="H23" s="4" t="s">
        <v>135</v>
      </c>
      <c r="I23" s="4" t="s">
        <v>155</v>
      </c>
      <c r="J23" s="4" t="s">
        <v>155</v>
      </c>
      <c r="K23" s="4" t="s">
        <v>135</v>
      </c>
      <c r="L23" s="4" t="s">
        <v>155</v>
      </c>
      <c r="M23" s="4" t="s">
        <v>135</v>
      </c>
      <c r="N23" s="4" t="s">
        <v>155</v>
      </c>
      <c r="O23" s="4" t="s">
        <v>155</v>
      </c>
      <c r="P23" s="4" t="s">
        <v>135</v>
      </c>
      <c r="Q23" s="4" t="s">
        <v>156</v>
      </c>
      <c r="R23" s="4" t="s">
        <v>155</v>
      </c>
      <c r="S23" s="4" t="s">
        <v>135</v>
      </c>
      <c r="T23" s="4" t="s">
        <v>156</v>
      </c>
      <c r="U23" s="4" t="s">
        <v>135</v>
      </c>
      <c r="V23" s="4" t="s">
        <v>135</v>
      </c>
      <c r="W23" s="4" t="s">
        <v>135</v>
      </c>
      <c r="X23" s="4" t="s">
        <v>155</v>
      </c>
      <c r="Y23" s="4" t="s">
        <v>135</v>
      </c>
      <c r="Z23" s="4" t="s">
        <v>135</v>
      </c>
      <c r="AA23" s="4" t="s">
        <v>155</v>
      </c>
      <c r="AB23" s="4" t="s">
        <v>155</v>
      </c>
      <c r="AC23" s="4" t="s">
        <v>135</v>
      </c>
      <c r="AD23" s="4" t="s">
        <v>135</v>
      </c>
      <c r="AE23" s="4" t="s">
        <v>135</v>
      </c>
      <c r="AF23" s="4" t="s">
        <v>135</v>
      </c>
      <c r="AG23" s="4" t="s">
        <v>135</v>
      </c>
      <c r="AH23" s="4" t="s">
        <v>135</v>
      </c>
      <c r="AI23" s="4" t="s">
        <v>155</v>
      </c>
      <c r="AJ23" s="4" t="s">
        <v>135</v>
      </c>
      <c r="AK23" s="4" t="s">
        <v>135</v>
      </c>
      <c r="AL23" s="4" t="s">
        <v>135</v>
      </c>
      <c r="AM23" s="4" t="s">
        <v>135</v>
      </c>
      <c r="AN23" s="4" t="s">
        <v>135</v>
      </c>
      <c r="AO23" s="4" t="s">
        <v>155</v>
      </c>
      <c r="AP23" s="4" t="s">
        <v>135</v>
      </c>
      <c r="AQ23" s="4" t="s">
        <v>135</v>
      </c>
      <c r="AR23" s="4" t="s">
        <v>135</v>
      </c>
      <c r="AS23" s="4" t="s">
        <v>155</v>
      </c>
      <c r="AT23" s="4" t="s">
        <v>135</v>
      </c>
      <c r="AU23" s="4" t="s">
        <v>135</v>
      </c>
      <c r="AV23" s="4" t="s">
        <v>155</v>
      </c>
      <c r="AW23" s="4" t="s">
        <v>155</v>
      </c>
      <c r="AX23" s="4" t="s">
        <v>156</v>
      </c>
      <c r="AY23" s="4" t="s">
        <v>155</v>
      </c>
      <c r="AZ23" s="4" t="s">
        <v>135</v>
      </c>
      <c r="BA23" s="4" t="s">
        <v>135</v>
      </c>
      <c r="BB23" s="4" t="s">
        <v>135</v>
      </c>
      <c r="BC23" s="4" t="s">
        <v>135</v>
      </c>
      <c r="BD23" s="4" t="s">
        <v>135</v>
      </c>
      <c r="BE23" s="4"/>
    </row>
    <row r="24" spans="1:58" x14ac:dyDescent="0.35">
      <c r="A24" s="4" t="s">
        <v>159</v>
      </c>
      <c r="B24" s="4" t="s">
        <v>135</v>
      </c>
      <c r="C24" s="4" t="s">
        <v>135</v>
      </c>
      <c r="D24" s="4" t="s">
        <v>135</v>
      </c>
      <c r="E24" s="4" t="s">
        <v>135</v>
      </c>
      <c r="F24" s="4" t="s">
        <v>136</v>
      </c>
      <c r="G24" s="4" t="s">
        <v>155</v>
      </c>
      <c r="H24" s="4" t="s">
        <v>135</v>
      </c>
      <c r="I24" s="4" t="s">
        <v>155</v>
      </c>
      <c r="J24" s="4" t="s">
        <v>155</v>
      </c>
      <c r="K24" s="4" t="s">
        <v>135</v>
      </c>
      <c r="L24" s="4" t="s">
        <v>155</v>
      </c>
      <c r="M24" s="4" t="s">
        <v>135</v>
      </c>
      <c r="N24" s="4" t="s">
        <v>155</v>
      </c>
      <c r="O24" s="4" t="s">
        <v>155</v>
      </c>
      <c r="P24" s="4" t="s">
        <v>135</v>
      </c>
      <c r="Q24" s="4" t="s">
        <v>156</v>
      </c>
      <c r="R24" s="4" t="s">
        <v>155</v>
      </c>
      <c r="S24" s="4" t="s">
        <v>135</v>
      </c>
      <c r="T24" s="4" t="s">
        <v>156</v>
      </c>
      <c r="U24" s="4" t="s">
        <v>135</v>
      </c>
      <c r="V24" s="4" t="s">
        <v>135</v>
      </c>
      <c r="W24" s="4" t="s">
        <v>135</v>
      </c>
      <c r="X24" s="4" t="s">
        <v>155</v>
      </c>
      <c r="Y24" s="4" t="s">
        <v>135</v>
      </c>
      <c r="Z24" s="4" t="s">
        <v>135</v>
      </c>
      <c r="AA24" s="4" t="s">
        <v>155</v>
      </c>
      <c r="AB24" s="4" t="s">
        <v>155</v>
      </c>
      <c r="AC24" s="4" t="s">
        <v>135</v>
      </c>
      <c r="AD24" s="4" t="s">
        <v>136</v>
      </c>
      <c r="AE24" s="4" t="s">
        <v>135</v>
      </c>
      <c r="AF24" s="4" t="s">
        <v>135</v>
      </c>
      <c r="AG24" s="4" t="s">
        <v>135</v>
      </c>
      <c r="AH24" s="4" t="s">
        <v>135</v>
      </c>
      <c r="AI24" s="4" t="s">
        <v>155</v>
      </c>
      <c r="AJ24" s="4" t="s">
        <v>135</v>
      </c>
      <c r="AK24" s="4" t="s">
        <v>135</v>
      </c>
      <c r="AL24" s="4" t="s">
        <v>135</v>
      </c>
      <c r="AM24" s="4" t="s">
        <v>135</v>
      </c>
      <c r="AN24" s="4" t="s">
        <v>136</v>
      </c>
      <c r="AO24" s="4" t="s">
        <v>155</v>
      </c>
      <c r="AP24" s="4" t="s">
        <v>135</v>
      </c>
      <c r="AQ24" s="4" t="s">
        <v>135</v>
      </c>
      <c r="AR24" s="4" t="s">
        <v>135</v>
      </c>
      <c r="AS24" s="4" t="s">
        <v>155</v>
      </c>
      <c r="AT24" s="4" t="s">
        <v>135</v>
      </c>
      <c r="AU24" s="4" t="s">
        <v>135</v>
      </c>
      <c r="AV24" s="4" t="s">
        <v>155</v>
      </c>
      <c r="AW24" s="4" t="s">
        <v>155</v>
      </c>
      <c r="AX24" s="4" t="s">
        <v>156</v>
      </c>
      <c r="AY24" s="4" t="s">
        <v>155</v>
      </c>
      <c r="AZ24" s="4" t="s">
        <v>135</v>
      </c>
      <c r="BA24" s="4" t="s">
        <v>135</v>
      </c>
      <c r="BB24" s="4" t="s">
        <v>136</v>
      </c>
      <c r="BC24" s="4" t="s">
        <v>135</v>
      </c>
      <c r="BD24" s="4" t="s">
        <v>136</v>
      </c>
      <c r="BE24" s="4"/>
    </row>
    <row r="25" spans="1:58" x14ac:dyDescent="0.35">
      <c r="A25" s="4" t="s">
        <v>160</v>
      </c>
      <c r="B25" s="4" t="s">
        <v>135</v>
      </c>
      <c r="C25" s="4" t="s">
        <v>135</v>
      </c>
      <c r="D25" s="4" t="s">
        <v>136</v>
      </c>
      <c r="E25" s="4" t="s">
        <v>135</v>
      </c>
      <c r="F25" s="4" t="s">
        <v>135</v>
      </c>
      <c r="G25" s="4" t="s">
        <v>155</v>
      </c>
      <c r="H25" s="4" t="s">
        <v>136</v>
      </c>
      <c r="I25" s="4" t="s">
        <v>155</v>
      </c>
      <c r="J25" s="4" t="s">
        <v>155</v>
      </c>
      <c r="K25" s="4" t="s">
        <v>136</v>
      </c>
      <c r="L25" s="4" t="s">
        <v>155</v>
      </c>
      <c r="M25" s="4" t="s">
        <v>136</v>
      </c>
      <c r="N25" s="4" t="s">
        <v>155</v>
      </c>
      <c r="O25" s="4" t="s">
        <v>155</v>
      </c>
      <c r="P25" s="4" t="s">
        <v>135</v>
      </c>
      <c r="Q25" s="4" t="s">
        <v>156</v>
      </c>
      <c r="R25" s="4" t="s">
        <v>155</v>
      </c>
      <c r="S25" s="4" t="s">
        <v>135</v>
      </c>
      <c r="T25" s="4" t="s">
        <v>156</v>
      </c>
      <c r="U25" s="4" t="s">
        <v>136</v>
      </c>
      <c r="V25" s="4" t="s">
        <v>135</v>
      </c>
      <c r="W25" s="4" t="s">
        <v>136</v>
      </c>
      <c r="X25" s="4" t="s">
        <v>155</v>
      </c>
      <c r="Y25" s="4" t="s">
        <v>135</v>
      </c>
      <c r="Z25" s="4" t="s">
        <v>135</v>
      </c>
      <c r="AA25" s="4" t="s">
        <v>155</v>
      </c>
      <c r="AB25" s="4" t="s">
        <v>155</v>
      </c>
      <c r="AC25" s="4" t="s">
        <v>136</v>
      </c>
      <c r="AD25" s="4" t="s">
        <v>136</v>
      </c>
      <c r="AE25" s="4" t="s">
        <v>136</v>
      </c>
      <c r="AF25" s="4" t="s">
        <v>136</v>
      </c>
      <c r="AG25" s="4" t="s">
        <v>135</v>
      </c>
      <c r="AH25" s="4" t="s">
        <v>135</v>
      </c>
      <c r="AI25" s="4" t="s">
        <v>155</v>
      </c>
      <c r="AJ25" s="4" t="s">
        <v>135</v>
      </c>
      <c r="AK25" s="4" t="s">
        <v>136</v>
      </c>
      <c r="AL25" s="4" t="s">
        <v>135</v>
      </c>
      <c r="AM25" s="4" t="s">
        <v>136</v>
      </c>
      <c r="AN25" s="4" t="s">
        <v>136</v>
      </c>
      <c r="AO25" s="4" t="s">
        <v>155</v>
      </c>
      <c r="AP25" s="4" t="s">
        <v>136</v>
      </c>
      <c r="AQ25" s="4" t="s">
        <v>136</v>
      </c>
      <c r="AR25" s="4" t="s">
        <v>135</v>
      </c>
      <c r="AS25" s="4" t="s">
        <v>155</v>
      </c>
      <c r="AT25" s="4" t="s">
        <v>135</v>
      </c>
      <c r="AU25" s="4" t="s">
        <v>135</v>
      </c>
      <c r="AV25" s="4" t="s">
        <v>155</v>
      </c>
      <c r="AW25" s="4" t="s">
        <v>155</v>
      </c>
      <c r="AX25" s="4" t="s">
        <v>156</v>
      </c>
      <c r="AY25" s="4" t="s">
        <v>155</v>
      </c>
      <c r="AZ25" s="4" t="s">
        <v>136</v>
      </c>
      <c r="BA25" s="4" t="s">
        <v>136</v>
      </c>
      <c r="BB25" s="4" t="s">
        <v>136</v>
      </c>
      <c r="BC25" s="4" t="s">
        <v>161</v>
      </c>
      <c r="BD25" s="4" t="s">
        <v>161</v>
      </c>
      <c r="BE25" s="4"/>
    </row>
    <row r="26" spans="1:58" x14ac:dyDescent="0.35">
      <c r="A26" s="4" t="s">
        <v>162</v>
      </c>
      <c r="B26" s="4" t="s">
        <v>135</v>
      </c>
      <c r="C26" s="4" t="s">
        <v>135</v>
      </c>
      <c r="D26" s="4" t="s">
        <v>136</v>
      </c>
      <c r="E26" s="4" t="s">
        <v>135</v>
      </c>
      <c r="F26" s="4" t="s">
        <v>136</v>
      </c>
      <c r="G26" s="4" t="s">
        <v>155</v>
      </c>
      <c r="H26" s="4" t="s">
        <v>136</v>
      </c>
      <c r="I26" s="4" t="s">
        <v>155</v>
      </c>
      <c r="J26" s="4" t="s">
        <v>155</v>
      </c>
      <c r="K26" s="4" t="s">
        <v>136</v>
      </c>
      <c r="L26" s="4" t="s">
        <v>155</v>
      </c>
      <c r="M26" s="4" t="s">
        <v>136</v>
      </c>
      <c r="N26" s="4" t="s">
        <v>155</v>
      </c>
      <c r="O26" s="4" t="s">
        <v>155</v>
      </c>
      <c r="P26" s="4" t="s">
        <v>135</v>
      </c>
      <c r="Q26" s="4" t="s">
        <v>156</v>
      </c>
      <c r="R26" s="4" t="s">
        <v>155</v>
      </c>
      <c r="S26" s="4" t="s">
        <v>136</v>
      </c>
      <c r="T26" s="4" t="s">
        <v>156</v>
      </c>
      <c r="U26" s="4" t="s">
        <v>136</v>
      </c>
      <c r="V26" s="4" t="s">
        <v>135</v>
      </c>
      <c r="W26" s="4" t="s">
        <v>136</v>
      </c>
      <c r="X26" s="4" t="s">
        <v>155</v>
      </c>
      <c r="Y26" s="4" t="s">
        <v>136</v>
      </c>
      <c r="Z26" s="4" t="s">
        <v>136</v>
      </c>
      <c r="AA26" s="4" t="s">
        <v>155</v>
      </c>
      <c r="AB26" s="4" t="s">
        <v>155</v>
      </c>
      <c r="AC26" s="4" t="s">
        <v>136</v>
      </c>
      <c r="AD26" s="4" t="s">
        <v>136</v>
      </c>
      <c r="AE26" s="4" t="s">
        <v>136</v>
      </c>
      <c r="AF26" s="4" t="s">
        <v>136</v>
      </c>
      <c r="AG26" s="4" t="s">
        <v>135</v>
      </c>
      <c r="AH26" s="4" t="s">
        <v>136</v>
      </c>
      <c r="AI26" s="4" t="s">
        <v>155</v>
      </c>
      <c r="AJ26" s="4" t="s">
        <v>135</v>
      </c>
      <c r="AK26" s="4" t="s">
        <v>136</v>
      </c>
      <c r="AL26" s="4" t="s">
        <v>135</v>
      </c>
      <c r="AM26" s="4" t="s">
        <v>136</v>
      </c>
      <c r="AN26" s="4" t="s">
        <v>136</v>
      </c>
      <c r="AO26" s="4" t="s">
        <v>155</v>
      </c>
      <c r="AP26" s="4" t="s">
        <v>136</v>
      </c>
      <c r="AQ26" s="4" t="s">
        <v>136</v>
      </c>
      <c r="AR26" s="4" t="s">
        <v>135</v>
      </c>
      <c r="AS26" s="4" t="s">
        <v>155</v>
      </c>
      <c r="AT26" s="4" t="s">
        <v>135</v>
      </c>
      <c r="AU26" s="4" t="s">
        <v>135</v>
      </c>
      <c r="AV26" s="4" t="s">
        <v>155</v>
      </c>
      <c r="AW26" s="4" t="s">
        <v>155</v>
      </c>
      <c r="AX26" s="4" t="s">
        <v>156</v>
      </c>
      <c r="AY26" s="4" t="s">
        <v>155</v>
      </c>
      <c r="AZ26" s="4" t="s">
        <v>136</v>
      </c>
      <c r="BA26" s="4" t="s">
        <v>136</v>
      </c>
      <c r="BB26" s="4" t="s">
        <v>136</v>
      </c>
      <c r="BC26" s="4" t="s">
        <v>161</v>
      </c>
      <c r="BD26" s="4" t="s">
        <v>136</v>
      </c>
      <c r="BE26" s="4"/>
      <c r="BF26" s="4"/>
    </row>
    <row r="27" spans="1:58" x14ac:dyDescent="0.35">
      <c r="A27" s="4" t="s">
        <v>163</v>
      </c>
      <c r="B27" s="4" t="s">
        <v>136</v>
      </c>
      <c r="C27" s="4" t="s">
        <v>136</v>
      </c>
      <c r="D27" s="4" t="s">
        <v>136</v>
      </c>
      <c r="E27" s="4" t="s">
        <v>136</v>
      </c>
      <c r="F27" s="4" t="s">
        <v>136</v>
      </c>
      <c r="G27" s="4" t="s">
        <v>155</v>
      </c>
      <c r="H27" s="4" t="s">
        <v>136</v>
      </c>
      <c r="I27" s="4" t="s">
        <v>155</v>
      </c>
      <c r="J27" s="4" t="s">
        <v>155</v>
      </c>
      <c r="K27" s="4" t="s">
        <v>136</v>
      </c>
      <c r="L27" s="4" t="s">
        <v>155</v>
      </c>
      <c r="M27" s="4" t="s">
        <v>136</v>
      </c>
      <c r="N27" s="4" t="s">
        <v>155</v>
      </c>
      <c r="O27" s="4" t="s">
        <v>155</v>
      </c>
      <c r="P27" s="4" t="s">
        <v>136</v>
      </c>
      <c r="Q27" s="4" t="s">
        <v>156</v>
      </c>
      <c r="R27" s="4" t="s">
        <v>155</v>
      </c>
      <c r="S27" s="4" t="s">
        <v>136</v>
      </c>
      <c r="T27" s="4" t="s">
        <v>156</v>
      </c>
      <c r="U27" s="4" t="s">
        <v>136</v>
      </c>
      <c r="V27" s="4" t="s">
        <v>135</v>
      </c>
      <c r="W27" s="4" t="s">
        <v>136</v>
      </c>
      <c r="X27" s="4" t="s">
        <v>155</v>
      </c>
      <c r="Y27" s="4" t="s">
        <v>136</v>
      </c>
      <c r="Z27" s="4" t="s">
        <v>136</v>
      </c>
      <c r="AA27" s="4" t="s">
        <v>155</v>
      </c>
      <c r="AB27" s="4" t="s">
        <v>155</v>
      </c>
      <c r="AC27" s="4" t="s">
        <v>136</v>
      </c>
      <c r="AD27" s="4" t="s">
        <v>136</v>
      </c>
      <c r="AE27" s="4" t="s">
        <v>136</v>
      </c>
      <c r="AF27" s="4" t="s">
        <v>136</v>
      </c>
      <c r="AG27" s="4" t="s">
        <v>161</v>
      </c>
      <c r="AH27" s="4" t="s">
        <v>136</v>
      </c>
      <c r="AI27" s="4" t="s">
        <v>155</v>
      </c>
      <c r="AJ27" s="4" t="s">
        <v>136</v>
      </c>
      <c r="AK27" s="4" t="s">
        <v>136</v>
      </c>
      <c r="AL27" s="4" t="s">
        <v>136</v>
      </c>
      <c r="AM27" s="4" t="s">
        <v>136</v>
      </c>
      <c r="AN27" s="4" t="s">
        <v>136</v>
      </c>
      <c r="AO27" s="4" t="s">
        <v>155</v>
      </c>
      <c r="AP27" s="4" t="s">
        <v>136</v>
      </c>
      <c r="AQ27" s="4" t="s">
        <v>136</v>
      </c>
      <c r="AR27" s="4" t="s">
        <v>136</v>
      </c>
      <c r="AS27" s="4" t="s">
        <v>155</v>
      </c>
      <c r="AT27" s="4" t="s">
        <v>136</v>
      </c>
      <c r="AU27" s="4" t="s">
        <v>135</v>
      </c>
      <c r="AV27" s="4" t="s">
        <v>155</v>
      </c>
      <c r="AW27" s="4" t="s">
        <v>155</v>
      </c>
      <c r="AX27" s="4" t="s">
        <v>156</v>
      </c>
      <c r="AY27" s="4" t="s">
        <v>155</v>
      </c>
      <c r="AZ27" s="4" t="s">
        <v>136</v>
      </c>
      <c r="BA27" s="4" t="s">
        <v>135</v>
      </c>
      <c r="BB27" s="4" t="s">
        <v>136</v>
      </c>
      <c r="BC27" s="4" t="s">
        <v>136</v>
      </c>
      <c r="BD27" s="4" t="s">
        <v>136</v>
      </c>
      <c r="BE27" s="4"/>
    </row>
    <row r="28" spans="1:58" x14ac:dyDescent="0.35">
      <c r="A28" s="4" t="s">
        <v>164</v>
      </c>
      <c r="B28" s="4" t="s">
        <v>136</v>
      </c>
      <c r="C28" s="4" t="s">
        <v>161</v>
      </c>
      <c r="D28" s="4" t="s">
        <v>135</v>
      </c>
      <c r="E28" s="4" t="s">
        <v>135</v>
      </c>
      <c r="F28" s="4" t="s">
        <v>136</v>
      </c>
      <c r="G28" s="4" t="s">
        <v>155</v>
      </c>
      <c r="H28" s="4" t="s">
        <v>136</v>
      </c>
      <c r="I28" s="4" t="s">
        <v>155</v>
      </c>
      <c r="J28" s="4" t="s">
        <v>155</v>
      </c>
      <c r="K28" s="4" t="s">
        <v>135</v>
      </c>
      <c r="L28" s="4" t="s">
        <v>155</v>
      </c>
      <c r="M28" s="4" t="s">
        <v>136</v>
      </c>
      <c r="N28" s="4" t="s">
        <v>155</v>
      </c>
      <c r="O28" s="4" t="s">
        <v>155</v>
      </c>
      <c r="P28" s="4" t="s">
        <v>135</v>
      </c>
      <c r="Q28" s="4" t="s">
        <v>156</v>
      </c>
      <c r="R28" s="4" t="s">
        <v>155</v>
      </c>
      <c r="S28" s="4" t="s">
        <v>136</v>
      </c>
      <c r="T28" s="4" t="s">
        <v>156</v>
      </c>
      <c r="U28" s="4" t="s">
        <v>136</v>
      </c>
      <c r="V28" s="4" t="s">
        <v>135</v>
      </c>
      <c r="W28" s="4" t="s">
        <v>136</v>
      </c>
      <c r="X28" s="4" t="s">
        <v>155</v>
      </c>
      <c r="Y28" s="4" t="s">
        <v>136</v>
      </c>
      <c r="Z28" s="4" t="s">
        <v>136</v>
      </c>
      <c r="AA28" s="4" t="s">
        <v>155</v>
      </c>
      <c r="AB28" s="4" t="s">
        <v>155</v>
      </c>
      <c r="AC28" s="4" t="s">
        <v>136</v>
      </c>
      <c r="AD28" s="4" t="s">
        <v>136</v>
      </c>
      <c r="AE28" s="4" t="s">
        <v>136</v>
      </c>
      <c r="AF28" s="4" t="s">
        <v>136</v>
      </c>
      <c r="AG28" s="4" t="s">
        <v>135</v>
      </c>
      <c r="AH28" s="4" t="s">
        <v>136</v>
      </c>
      <c r="AI28" s="4" t="s">
        <v>155</v>
      </c>
      <c r="AJ28" s="4" t="s">
        <v>135</v>
      </c>
      <c r="AK28" s="4" t="s">
        <v>136</v>
      </c>
      <c r="AL28" s="4" t="s">
        <v>135</v>
      </c>
      <c r="AM28" s="4" t="s">
        <v>136</v>
      </c>
      <c r="AN28" s="4" t="s">
        <v>136</v>
      </c>
      <c r="AO28" s="4" t="s">
        <v>155</v>
      </c>
      <c r="AP28" s="4" t="s">
        <v>136</v>
      </c>
      <c r="AQ28" s="4" t="s">
        <v>136</v>
      </c>
      <c r="AR28" s="4" t="s">
        <v>136</v>
      </c>
      <c r="AS28" s="4" t="s">
        <v>155</v>
      </c>
      <c r="AT28" s="4" t="s">
        <v>136</v>
      </c>
      <c r="AU28" s="4" t="s">
        <v>135</v>
      </c>
      <c r="AV28" s="4" t="s">
        <v>155</v>
      </c>
      <c r="AW28" s="4" t="s">
        <v>155</v>
      </c>
      <c r="AX28" s="4" t="s">
        <v>156</v>
      </c>
      <c r="AY28" s="4" t="s">
        <v>155</v>
      </c>
      <c r="AZ28" s="4" t="s">
        <v>136</v>
      </c>
      <c r="BA28" s="4" t="s">
        <v>135</v>
      </c>
      <c r="BB28" s="4" t="s">
        <v>136</v>
      </c>
      <c r="BC28" s="4" t="s">
        <v>161</v>
      </c>
      <c r="BD28" s="4" t="s">
        <v>136</v>
      </c>
      <c r="BE28" s="4"/>
    </row>
    <row r="29" spans="1:58" x14ac:dyDescent="0.35">
      <c r="A29" s="4" t="s">
        <v>165</v>
      </c>
      <c r="B29" s="4" t="s">
        <v>136</v>
      </c>
      <c r="C29" s="4" t="s">
        <v>136</v>
      </c>
      <c r="D29" s="4" t="s">
        <v>135</v>
      </c>
      <c r="E29" s="4" t="s">
        <v>136</v>
      </c>
      <c r="F29" s="4" t="s">
        <v>135</v>
      </c>
      <c r="G29" s="4" t="s">
        <v>155</v>
      </c>
      <c r="H29" s="4" t="s">
        <v>136</v>
      </c>
      <c r="I29" s="4" t="s">
        <v>155</v>
      </c>
      <c r="J29" s="4" t="s">
        <v>155</v>
      </c>
      <c r="K29" s="4" t="s">
        <v>136</v>
      </c>
      <c r="L29" s="4" t="s">
        <v>155</v>
      </c>
      <c r="M29" s="4" t="s">
        <v>135</v>
      </c>
      <c r="N29" s="4" t="s">
        <v>155</v>
      </c>
      <c r="O29" s="4" t="s">
        <v>155</v>
      </c>
      <c r="P29" s="4" t="s">
        <v>135</v>
      </c>
      <c r="Q29" s="4" t="s">
        <v>156</v>
      </c>
      <c r="R29" s="4" t="s">
        <v>155</v>
      </c>
      <c r="S29" s="4" t="s">
        <v>135</v>
      </c>
      <c r="T29" s="4" t="s">
        <v>156</v>
      </c>
      <c r="U29" s="4" t="s">
        <v>135</v>
      </c>
      <c r="V29" s="4" t="s">
        <v>135</v>
      </c>
      <c r="W29" s="4" t="s">
        <v>135</v>
      </c>
      <c r="X29" s="4" t="s">
        <v>155</v>
      </c>
      <c r="Y29" s="4" t="s">
        <v>135</v>
      </c>
      <c r="Z29" s="4" t="s">
        <v>135</v>
      </c>
      <c r="AA29" s="4" t="s">
        <v>155</v>
      </c>
      <c r="AB29" s="4" t="s">
        <v>155</v>
      </c>
      <c r="AC29" s="4" t="s">
        <v>135</v>
      </c>
      <c r="AD29" s="4" t="s">
        <v>136</v>
      </c>
      <c r="AE29" s="4" t="s">
        <v>136</v>
      </c>
      <c r="AF29" s="4" t="s">
        <v>135</v>
      </c>
      <c r="AG29" s="4" t="s">
        <v>136</v>
      </c>
      <c r="AH29" s="4" t="s">
        <v>136</v>
      </c>
      <c r="AI29" s="4" t="s">
        <v>155</v>
      </c>
      <c r="AJ29" s="4" t="s">
        <v>136</v>
      </c>
      <c r="AK29" s="4" t="s">
        <v>135</v>
      </c>
      <c r="AL29" s="4" t="s">
        <v>135</v>
      </c>
      <c r="AM29" s="4" t="s">
        <v>135</v>
      </c>
      <c r="AN29" s="4" t="s">
        <v>136</v>
      </c>
      <c r="AO29" s="4" t="s">
        <v>155</v>
      </c>
      <c r="AP29" s="4" t="s">
        <v>135</v>
      </c>
      <c r="AQ29" s="4" t="s">
        <v>135</v>
      </c>
      <c r="AR29" s="4" t="s">
        <v>136</v>
      </c>
      <c r="AS29" s="4" t="s">
        <v>155</v>
      </c>
      <c r="AT29" s="4" t="s">
        <v>135</v>
      </c>
      <c r="AU29" s="4" t="s">
        <v>135</v>
      </c>
      <c r="AV29" s="4" t="s">
        <v>155</v>
      </c>
      <c r="AW29" s="4" t="s">
        <v>155</v>
      </c>
      <c r="AX29" s="4" t="s">
        <v>156</v>
      </c>
      <c r="AY29" s="4" t="s">
        <v>155</v>
      </c>
      <c r="AZ29" s="4" t="s">
        <v>136</v>
      </c>
      <c r="BA29" s="4" t="s">
        <v>136</v>
      </c>
      <c r="BB29" s="4" t="s">
        <v>136</v>
      </c>
      <c r="BC29" s="4" t="s">
        <v>161</v>
      </c>
      <c r="BD29" s="4" t="s">
        <v>136</v>
      </c>
      <c r="BE29" s="4"/>
    </row>
    <row r="30" spans="1:58" x14ac:dyDescent="0.35">
      <c r="A30" s="4" t="s">
        <v>166</v>
      </c>
      <c r="B30" s="4" t="s">
        <v>136</v>
      </c>
      <c r="C30" s="4" t="s">
        <v>136</v>
      </c>
      <c r="D30" s="4" t="s">
        <v>136</v>
      </c>
      <c r="E30" s="4" t="s">
        <v>136</v>
      </c>
      <c r="F30" s="4" t="s">
        <v>135</v>
      </c>
      <c r="G30" s="4" t="s">
        <v>155</v>
      </c>
      <c r="H30" s="4" t="s">
        <v>136</v>
      </c>
      <c r="I30" s="4" t="s">
        <v>155</v>
      </c>
      <c r="J30" s="4" t="s">
        <v>155</v>
      </c>
      <c r="K30" s="4" t="s">
        <v>136</v>
      </c>
      <c r="L30" s="4" t="s">
        <v>155</v>
      </c>
      <c r="M30" s="4" t="s">
        <v>135</v>
      </c>
      <c r="N30" s="4" t="s">
        <v>155</v>
      </c>
      <c r="O30" s="4" t="s">
        <v>155</v>
      </c>
      <c r="P30" s="4" t="s">
        <v>136</v>
      </c>
      <c r="Q30" s="4" t="s">
        <v>156</v>
      </c>
      <c r="R30" s="4" t="s">
        <v>155</v>
      </c>
      <c r="S30" s="4" t="s">
        <v>136</v>
      </c>
      <c r="T30" s="4" t="s">
        <v>156</v>
      </c>
      <c r="U30" s="4" t="s">
        <v>135</v>
      </c>
      <c r="V30" s="4" t="s">
        <v>136</v>
      </c>
      <c r="W30" s="4" t="s">
        <v>135</v>
      </c>
      <c r="X30" s="4" t="s">
        <v>155</v>
      </c>
      <c r="Y30" s="4" t="s">
        <v>136</v>
      </c>
      <c r="Z30" s="4" t="s">
        <v>136</v>
      </c>
      <c r="AA30" s="4" t="s">
        <v>155</v>
      </c>
      <c r="AB30" s="4" t="s">
        <v>155</v>
      </c>
      <c r="AC30" s="4" t="s">
        <v>136</v>
      </c>
      <c r="AD30" s="4" t="s">
        <v>136</v>
      </c>
      <c r="AE30" s="4" t="s">
        <v>135</v>
      </c>
      <c r="AF30" s="4" t="s">
        <v>135</v>
      </c>
      <c r="AG30" s="4" t="s">
        <v>136</v>
      </c>
      <c r="AH30" s="4" t="s">
        <v>136</v>
      </c>
      <c r="AI30" s="4" t="s">
        <v>155</v>
      </c>
      <c r="AJ30" s="4" t="s">
        <v>136</v>
      </c>
      <c r="AK30" s="4" t="s">
        <v>135</v>
      </c>
      <c r="AL30" s="4" t="s">
        <v>136</v>
      </c>
      <c r="AM30" s="4" t="s">
        <v>135</v>
      </c>
      <c r="AN30" s="4" t="s">
        <v>136</v>
      </c>
      <c r="AO30" s="4" t="s">
        <v>155</v>
      </c>
      <c r="AP30" s="4" t="s">
        <v>136</v>
      </c>
      <c r="AQ30" s="4" t="s">
        <v>135</v>
      </c>
      <c r="AR30" s="4" t="s">
        <v>136</v>
      </c>
      <c r="AS30" s="4" t="s">
        <v>155</v>
      </c>
      <c r="AT30" s="4" t="s">
        <v>136</v>
      </c>
      <c r="AU30" s="4" t="s">
        <v>136</v>
      </c>
      <c r="AV30" s="4" t="s">
        <v>155</v>
      </c>
      <c r="AW30" s="4" t="s">
        <v>155</v>
      </c>
      <c r="AX30" s="4" t="s">
        <v>156</v>
      </c>
      <c r="AY30" s="4" t="s">
        <v>155</v>
      </c>
      <c r="AZ30" s="4" t="s">
        <v>135</v>
      </c>
      <c r="BA30" s="4" t="s">
        <v>136</v>
      </c>
      <c r="BB30" s="4" t="s">
        <v>136</v>
      </c>
      <c r="BC30" s="4" t="s">
        <v>136</v>
      </c>
      <c r="BD30" s="4" t="s">
        <v>136</v>
      </c>
      <c r="BE30" s="4"/>
    </row>
    <row r="31" spans="1:58" x14ac:dyDescent="0.35">
      <c r="A31" s="4" t="s">
        <v>167</v>
      </c>
      <c r="B31" s="4" t="s">
        <v>135</v>
      </c>
      <c r="C31" s="4" t="s">
        <v>136</v>
      </c>
      <c r="D31" s="4" t="s">
        <v>136</v>
      </c>
      <c r="E31" s="4" t="s">
        <v>135</v>
      </c>
      <c r="F31" s="4" t="s">
        <v>135</v>
      </c>
      <c r="G31" s="4" t="s">
        <v>155</v>
      </c>
      <c r="H31" s="4" t="s">
        <v>136</v>
      </c>
      <c r="I31" s="4" t="s">
        <v>155</v>
      </c>
      <c r="J31" s="4" t="s">
        <v>155</v>
      </c>
      <c r="K31" s="4" t="s">
        <v>136</v>
      </c>
      <c r="L31" s="4" t="s">
        <v>155</v>
      </c>
      <c r="M31" s="4" t="s">
        <v>136</v>
      </c>
      <c r="N31" s="4" t="s">
        <v>155</v>
      </c>
      <c r="O31" s="4" t="s">
        <v>155</v>
      </c>
      <c r="P31" s="4" t="s">
        <v>135</v>
      </c>
      <c r="Q31" s="4" t="s">
        <v>156</v>
      </c>
      <c r="R31" s="4" t="s">
        <v>155</v>
      </c>
      <c r="S31" s="4" t="s">
        <v>136</v>
      </c>
      <c r="T31" s="4" t="s">
        <v>156</v>
      </c>
      <c r="U31" s="4" t="s">
        <v>136</v>
      </c>
      <c r="V31" s="4" t="s">
        <v>135</v>
      </c>
      <c r="W31" s="4" t="s">
        <v>136</v>
      </c>
      <c r="X31" s="4" t="s">
        <v>155</v>
      </c>
      <c r="Y31" s="4" t="s">
        <v>136</v>
      </c>
      <c r="Z31" s="4" t="s">
        <v>136</v>
      </c>
      <c r="AA31" s="4" t="s">
        <v>155</v>
      </c>
      <c r="AB31" s="4" t="s">
        <v>155</v>
      </c>
      <c r="AC31" s="4" t="s">
        <v>136</v>
      </c>
      <c r="AD31" s="4" t="s">
        <v>136</v>
      </c>
      <c r="AE31" s="4" t="s">
        <v>136</v>
      </c>
      <c r="AF31" s="4" t="s">
        <v>136</v>
      </c>
      <c r="AG31" s="4" t="s">
        <v>135</v>
      </c>
      <c r="AH31" s="4" t="s">
        <v>136</v>
      </c>
      <c r="AI31" s="4" t="s">
        <v>155</v>
      </c>
      <c r="AJ31" s="4" t="s">
        <v>135</v>
      </c>
      <c r="AK31" s="4" t="s">
        <v>136</v>
      </c>
      <c r="AL31" s="4" t="s">
        <v>135</v>
      </c>
      <c r="AM31" s="4" t="s">
        <v>136</v>
      </c>
      <c r="AN31" s="4" t="s">
        <v>136</v>
      </c>
      <c r="AO31" s="4" t="s">
        <v>155</v>
      </c>
      <c r="AP31" s="4" t="s">
        <v>135</v>
      </c>
      <c r="AQ31" s="4" t="s">
        <v>136</v>
      </c>
      <c r="AR31" s="4" t="s">
        <v>136</v>
      </c>
      <c r="AS31" s="4" t="s">
        <v>155</v>
      </c>
      <c r="AT31" s="4" t="s">
        <v>136</v>
      </c>
      <c r="AU31" s="4" t="s">
        <v>136</v>
      </c>
      <c r="AV31" s="4" t="s">
        <v>155</v>
      </c>
      <c r="AW31" s="4" t="s">
        <v>155</v>
      </c>
      <c r="AX31" s="4" t="s">
        <v>156</v>
      </c>
      <c r="AY31" s="4" t="s">
        <v>155</v>
      </c>
      <c r="AZ31" s="4" t="s">
        <v>136</v>
      </c>
      <c r="BA31" s="4" t="s">
        <v>136</v>
      </c>
      <c r="BB31" s="4" t="s">
        <v>136</v>
      </c>
      <c r="BC31" s="4" t="s">
        <v>136</v>
      </c>
      <c r="BD31" s="4" t="s">
        <v>135</v>
      </c>
      <c r="BE31" s="4"/>
    </row>
    <row r="32" spans="1:58" x14ac:dyDescent="0.35">
      <c r="A32" s="4" t="s">
        <v>168</v>
      </c>
      <c r="B32" s="4" t="s">
        <v>135</v>
      </c>
      <c r="C32" s="4" t="s">
        <v>136</v>
      </c>
      <c r="D32" s="4" t="s">
        <v>136</v>
      </c>
      <c r="E32" s="4" t="s">
        <v>135</v>
      </c>
      <c r="F32" s="4" t="s">
        <v>136</v>
      </c>
      <c r="G32" s="4" t="s">
        <v>155</v>
      </c>
      <c r="H32" s="4" t="s">
        <v>136</v>
      </c>
      <c r="I32" s="4" t="s">
        <v>155</v>
      </c>
      <c r="J32" s="4" t="s">
        <v>155</v>
      </c>
      <c r="K32" s="4" t="s">
        <v>136</v>
      </c>
      <c r="L32" s="4" t="s">
        <v>155</v>
      </c>
      <c r="M32" s="4" t="s">
        <v>136</v>
      </c>
      <c r="N32" s="4" t="s">
        <v>155</v>
      </c>
      <c r="O32" s="4" t="s">
        <v>155</v>
      </c>
      <c r="P32" s="4" t="s">
        <v>136</v>
      </c>
      <c r="Q32" s="4" t="s">
        <v>156</v>
      </c>
      <c r="R32" s="4" t="s">
        <v>155</v>
      </c>
      <c r="S32" s="4" t="s">
        <v>136</v>
      </c>
      <c r="T32" s="4" t="s">
        <v>156</v>
      </c>
      <c r="U32" s="4" t="s">
        <v>136</v>
      </c>
      <c r="V32" s="4" t="s">
        <v>136</v>
      </c>
      <c r="W32" s="4" t="s">
        <v>136</v>
      </c>
      <c r="X32" s="4" t="s">
        <v>155</v>
      </c>
      <c r="Y32" s="4" t="s">
        <v>136</v>
      </c>
      <c r="Z32" s="4" t="s">
        <v>136</v>
      </c>
      <c r="AA32" s="4" t="s">
        <v>155</v>
      </c>
      <c r="AB32" s="4" t="s">
        <v>155</v>
      </c>
      <c r="AC32" s="4" t="s">
        <v>136</v>
      </c>
      <c r="AD32" s="4" t="s">
        <v>136</v>
      </c>
      <c r="AE32" s="4" t="s">
        <v>136</v>
      </c>
      <c r="AF32" s="4" t="s">
        <v>136</v>
      </c>
      <c r="AG32" s="4" t="s">
        <v>136</v>
      </c>
      <c r="AH32" s="4" t="s">
        <v>136</v>
      </c>
      <c r="AI32" s="4" t="s">
        <v>155</v>
      </c>
      <c r="AJ32" s="4" t="s">
        <v>136</v>
      </c>
      <c r="AK32" s="4" t="s">
        <v>136</v>
      </c>
      <c r="AL32" s="4" t="s">
        <v>135</v>
      </c>
      <c r="AM32" s="4" t="s">
        <v>136</v>
      </c>
      <c r="AN32" s="4" t="s">
        <v>136</v>
      </c>
      <c r="AO32" s="4" t="s">
        <v>155</v>
      </c>
      <c r="AP32" s="4" t="s">
        <v>136</v>
      </c>
      <c r="AQ32" s="4" t="s">
        <v>136</v>
      </c>
      <c r="AR32" s="4" t="s">
        <v>136</v>
      </c>
      <c r="AS32" s="4" t="s">
        <v>155</v>
      </c>
      <c r="AT32" s="4" t="s">
        <v>136</v>
      </c>
      <c r="AU32" s="4" t="s">
        <v>136</v>
      </c>
      <c r="AV32" s="4" t="s">
        <v>155</v>
      </c>
      <c r="AW32" s="4" t="s">
        <v>155</v>
      </c>
      <c r="AX32" s="4" t="s">
        <v>156</v>
      </c>
      <c r="AY32" s="4" t="s">
        <v>155</v>
      </c>
      <c r="AZ32" s="4" t="s">
        <v>136</v>
      </c>
      <c r="BA32" s="4" t="s">
        <v>136</v>
      </c>
      <c r="BB32" s="4" t="s">
        <v>136</v>
      </c>
      <c r="BC32" s="4" t="s">
        <v>136</v>
      </c>
      <c r="BD32" s="4" t="s">
        <v>135</v>
      </c>
      <c r="BE32" s="4"/>
    </row>
    <row r="33" spans="1:57" x14ac:dyDescent="0.35">
      <c r="A33" s="4" t="s">
        <v>169</v>
      </c>
      <c r="B33" s="4" t="s">
        <v>135</v>
      </c>
      <c r="C33" s="4" t="s">
        <v>135</v>
      </c>
      <c r="D33" s="4" t="s">
        <v>135</v>
      </c>
      <c r="E33" s="4" t="s">
        <v>135</v>
      </c>
      <c r="F33" s="4" t="s">
        <v>135</v>
      </c>
      <c r="G33" s="4" t="s">
        <v>155</v>
      </c>
      <c r="H33" s="4" t="s">
        <v>135</v>
      </c>
      <c r="I33" s="4" t="s">
        <v>155</v>
      </c>
      <c r="J33" s="4" t="s">
        <v>155</v>
      </c>
      <c r="K33" s="4" t="s">
        <v>135</v>
      </c>
      <c r="L33" s="4" t="s">
        <v>155</v>
      </c>
      <c r="M33" s="4" t="s">
        <v>135</v>
      </c>
      <c r="N33" s="4" t="s">
        <v>155</v>
      </c>
      <c r="O33" s="4" t="s">
        <v>155</v>
      </c>
      <c r="P33" s="4" t="s">
        <v>135</v>
      </c>
      <c r="Q33" s="4" t="s">
        <v>156</v>
      </c>
      <c r="R33" s="4" t="s">
        <v>155</v>
      </c>
      <c r="S33" s="4" t="s">
        <v>135</v>
      </c>
      <c r="T33" s="4" t="s">
        <v>156</v>
      </c>
      <c r="U33" s="4" t="s">
        <v>135</v>
      </c>
      <c r="V33" s="4" t="s">
        <v>135</v>
      </c>
      <c r="W33" s="4" t="s">
        <v>135</v>
      </c>
      <c r="X33" s="4" t="s">
        <v>155</v>
      </c>
      <c r="Y33" s="4" t="s">
        <v>135</v>
      </c>
      <c r="Z33" s="4" t="s">
        <v>135</v>
      </c>
      <c r="AA33" s="4" t="s">
        <v>155</v>
      </c>
      <c r="AB33" s="4" t="s">
        <v>155</v>
      </c>
      <c r="AC33" s="4" t="s">
        <v>135</v>
      </c>
      <c r="AD33" s="4" t="s">
        <v>136</v>
      </c>
      <c r="AE33" s="4" t="s">
        <v>135</v>
      </c>
      <c r="AF33" s="4" t="s">
        <v>135</v>
      </c>
      <c r="AG33" s="4" t="s">
        <v>135</v>
      </c>
      <c r="AH33" s="4" t="s">
        <v>135</v>
      </c>
      <c r="AI33" s="4" t="s">
        <v>155</v>
      </c>
      <c r="AJ33" s="4" t="s">
        <v>135</v>
      </c>
      <c r="AK33" s="4" t="s">
        <v>135</v>
      </c>
      <c r="AL33" s="4" t="s">
        <v>135</v>
      </c>
      <c r="AM33" s="4" t="s">
        <v>135</v>
      </c>
      <c r="AN33" s="4" t="s">
        <v>135</v>
      </c>
      <c r="AO33" s="4" t="s">
        <v>155</v>
      </c>
      <c r="AP33" s="4" t="s">
        <v>135</v>
      </c>
      <c r="AQ33" s="4" t="s">
        <v>135</v>
      </c>
      <c r="AR33" s="4" t="s">
        <v>136</v>
      </c>
      <c r="AS33" s="4" t="s">
        <v>155</v>
      </c>
      <c r="AT33" s="4" t="s">
        <v>135</v>
      </c>
      <c r="AU33" s="4" t="s">
        <v>135</v>
      </c>
      <c r="AV33" s="4" t="s">
        <v>155</v>
      </c>
      <c r="AW33" s="4" t="s">
        <v>155</v>
      </c>
      <c r="AX33" s="4" t="s">
        <v>156</v>
      </c>
      <c r="AY33" s="4" t="s">
        <v>155</v>
      </c>
      <c r="AZ33" s="4" t="s">
        <v>135</v>
      </c>
      <c r="BA33" s="4" t="s">
        <v>136</v>
      </c>
      <c r="BB33" s="4" t="s">
        <v>136</v>
      </c>
      <c r="BC33" s="4" t="s">
        <v>136</v>
      </c>
      <c r="BD33" s="4" t="s">
        <v>135</v>
      </c>
      <c r="BE33" s="4"/>
    </row>
    <row r="34" spans="1:57" x14ac:dyDescent="0.35">
      <c r="A34" s="4" t="s">
        <v>170</v>
      </c>
      <c r="B34" s="4" t="s">
        <v>135</v>
      </c>
      <c r="C34" s="4" t="s">
        <v>135</v>
      </c>
      <c r="D34" s="4" t="s">
        <v>136</v>
      </c>
      <c r="E34" s="4" t="s">
        <v>135</v>
      </c>
      <c r="F34" s="4" t="s">
        <v>135</v>
      </c>
      <c r="G34" s="4" t="s">
        <v>155</v>
      </c>
      <c r="H34" s="4" t="s">
        <v>135</v>
      </c>
      <c r="I34" s="4" t="s">
        <v>155</v>
      </c>
      <c r="J34" s="4" t="s">
        <v>155</v>
      </c>
      <c r="K34" s="4" t="s">
        <v>136</v>
      </c>
      <c r="L34" s="4" t="s">
        <v>155</v>
      </c>
      <c r="M34" s="4" t="s">
        <v>136</v>
      </c>
      <c r="N34" s="4" t="s">
        <v>155</v>
      </c>
      <c r="O34" s="4" t="s">
        <v>155</v>
      </c>
      <c r="P34" s="4" t="s">
        <v>136</v>
      </c>
      <c r="Q34" s="4" t="s">
        <v>156</v>
      </c>
      <c r="R34" s="4" t="s">
        <v>155</v>
      </c>
      <c r="S34" s="4" t="s">
        <v>136</v>
      </c>
      <c r="T34" s="4" t="s">
        <v>156</v>
      </c>
      <c r="U34" s="4" t="s">
        <v>135</v>
      </c>
      <c r="V34" s="4" t="s">
        <v>135</v>
      </c>
      <c r="W34" s="4" t="s">
        <v>136</v>
      </c>
      <c r="X34" s="4" t="s">
        <v>155</v>
      </c>
      <c r="Y34" s="4" t="s">
        <v>136</v>
      </c>
      <c r="Z34" s="4" t="s">
        <v>136</v>
      </c>
      <c r="AA34" s="4" t="s">
        <v>155</v>
      </c>
      <c r="AB34" s="4" t="s">
        <v>155</v>
      </c>
      <c r="AC34" s="4" t="s">
        <v>135</v>
      </c>
      <c r="AD34" s="4" t="s">
        <v>136</v>
      </c>
      <c r="AE34" s="4" t="s">
        <v>135</v>
      </c>
      <c r="AF34" s="4" t="s">
        <v>135</v>
      </c>
      <c r="AG34" s="4" t="s">
        <v>135</v>
      </c>
      <c r="AH34" s="4" t="s">
        <v>135</v>
      </c>
      <c r="AI34" s="4" t="s">
        <v>155</v>
      </c>
      <c r="AJ34" s="4" t="s">
        <v>136</v>
      </c>
      <c r="AK34" s="4" t="s">
        <v>136</v>
      </c>
      <c r="AL34" s="4" t="s">
        <v>136</v>
      </c>
      <c r="AM34" s="4" t="s">
        <v>135</v>
      </c>
      <c r="AN34" s="4" t="s">
        <v>136</v>
      </c>
      <c r="AO34" s="4" t="s">
        <v>155</v>
      </c>
      <c r="AP34" s="4" t="s">
        <v>135</v>
      </c>
      <c r="AQ34" s="4" t="s">
        <v>135</v>
      </c>
      <c r="AR34" s="4" t="s">
        <v>136</v>
      </c>
      <c r="AS34" s="4" t="s">
        <v>155</v>
      </c>
      <c r="AT34" s="4" t="s">
        <v>136</v>
      </c>
      <c r="AU34" s="4" t="s">
        <v>135</v>
      </c>
      <c r="AV34" s="4" t="s">
        <v>155</v>
      </c>
      <c r="AW34" s="4" t="s">
        <v>155</v>
      </c>
      <c r="AX34" s="4" t="s">
        <v>156</v>
      </c>
      <c r="AY34" s="4" t="s">
        <v>155</v>
      </c>
      <c r="AZ34" s="4" t="s">
        <v>135</v>
      </c>
      <c r="BA34" s="4" t="s">
        <v>136</v>
      </c>
      <c r="BB34" s="4" t="s">
        <v>136</v>
      </c>
      <c r="BC34" s="4" t="s">
        <v>136</v>
      </c>
      <c r="BD34" s="4" t="s">
        <v>135</v>
      </c>
      <c r="BE34" s="4"/>
    </row>
    <row r="35" spans="1:57" s="7" customFormat="1" x14ac:dyDescent="0.35">
      <c r="A35" s="7" t="s">
        <v>171</v>
      </c>
      <c r="AT35" s="56"/>
    </row>
    <row r="36" spans="1:57" x14ac:dyDescent="0.35">
      <c r="A36" s="4" t="s">
        <v>172</v>
      </c>
      <c r="B36" s="4" t="s">
        <v>135</v>
      </c>
      <c r="C36" s="4" t="s">
        <v>135</v>
      </c>
      <c r="D36" s="4" t="s">
        <v>135</v>
      </c>
      <c r="E36" s="4" t="s">
        <v>135</v>
      </c>
      <c r="F36" s="4" t="s">
        <v>135</v>
      </c>
      <c r="G36" s="4" t="s">
        <v>155</v>
      </c>
      <c r="H36" s="4" t="s">
        <v>135</v>
      </c>
      <c r="I36" s="4" t="s">
        <v>155</v>
      </c>
      <c r="J36" s="4" t="s">
        <v>155</v>
      </c>
      <c r="K36" s="4" t="s">
        <v>135</v>
      </c>
      <c r="L36" s="4" t="s">
        <v>155</v>
      </c>
      <c r="M36" s="4" t="s">
        <v>135</v>
      </c>
      <c r="N36" s="4" t="s">
        <v>155</v>
      </c>
      <c r="O36" s="4" t="s">
        <v>155</v>
      </c>
      <c r="P36" s="4" t="s">
        <v>135</v>
      </c>
      <c r="Q36" s="4" t="s">
        <v>156</v>
      </c>
      <c r="R36" s="4" t="s">
        <v>155</v>
      </c>
      <c r="S36" s="4" t="s">
        <v>135</v>
      </c>
      <c r="T36" s="4" t="s">
        <v>156</v>
      </c>
      <c r="U36" s="4" t="s">
        <v>135</v>
      </c>
      <c r="V36" s="4" t="s">
        <v>135</v>
      </c>
      <c r="W36" s="4" t="s">
        <v>135</v>
      </c>
      <c r="X36" s="4" t="s">
        <v>155</v>
      </c>
      <c r="Y36" s="4" t="s">
        <v>135</v>
      </c>
      <c r="Z36" s="4" t="s">
        <v>135</v>
      </c>
      <c r="AA36" s="4" t="s">
        <v>155</v>
      </c>
      <c r="AB36" s="4" t="s">
        <v>155</v>
      </c>
      <c r="AC36" s="4" t="s">
        <v>135</v>
      </c>
      <c r="AD36" s="4" t="s">
        <v>135</v>
      </c>
      <c r="AE36" s="4" t="s">
        <v>135</v>
      </c>
      <c r="AF36" s="4" t="s">
        <v>135</v>
      </c>
      <c r="AG36" s="4" t="s">
        <v>135</v>
      </c>
      <c r="AH36" s="4" t="s">
        <v>135</v>
      </c>
      <c r="AI36" s="4" t="s">
        <v>155</v>
      </c>
      <c r="AJ36" s="4" t="s">
        <v>135</v>
      </c>
      <c r="AK36" s="4" t="s">
        <v>135</v>
      </c>
      <c r="AL36" s="4" t="s">
        <v>135</v>
      </c>
      <c r="AM36" s="4" t="s">
        <v>135</v>
      </c>
      <c r="AN36" s="4" t="s">
        <v>135</v>
      </c>
      <c r="AO36" s="4" t="s">
        <v>155</v>
      </c>
      <c r="AP36" s="4" t="s">
        <v>135</v>
      </c>
      <c r="AQ36" s="4" t="s">
        <v>135</v>
      </c>
      <c r="AR36" s="4" t="s">
        <v>135</v>
      </c>
      <c r="AS36" s="4" t="s">
        <v>155</v>
      </c>
      <c r="AT36" s="4" t="s">
        <v>135</v>
      </c>
      <c r="AU36" s="4" t="s">
        <v>135</v>
      </c>
      <c r="AV36" s="4" t="s">
        <v>155</v>
      </c>
      <c r="AW36" s="4" t="s">
        <v>155</v>
      </c>
      <c r="AX36" s="4" t="s">
        <v>156</v>
      </c>
      <c r="AY36" s="4" t="s">
        <v>155</v>
      </c>
      <c r="AZ36" s="4" t="s">
        <v>135</v>
      </c>
      <c r="BA36" s="4" t="s">
        <v>135</v>
      </c>
      <c r="BB36" s="4" t="s">
        <v>135</v>
      </c>
      <c r="BC36" s="4" t="s">
        <v>135</v>
      </c>
      <c r="BD36" s="4" t="s">
        <v>135</v>
      </c>
      <c r="BE36" s="4"/>
    </row>
    <row r="37" spans="1:57" x14ac:dyDescent="0.35">
      <c r="A37" s="4" t="s">
        <v>173</v>
      </c>
      <c r="B37" s="4" t="s">
        <v>161</v>
      </c>
      <c r="C37" s="4" t="s">
        <v>135</v>
      </c>
      <c r="D37" s="4" t="s">
        <v>135</v>
      </c>
      <c r="E37" s="4" t="s">
        <v>135</v>
      </c>
      <c r="F37" s="4" t="s">
        <v>136</v>
      </c>
      <c r="G37" s="4" t="s">
        <v>155</v>
      </c>
      <c r="H37" s="4" t="s">
        <v>136</v>
      </c>
      <c r="I37" s="4" t="s">
        <v>155</v>
      </c>
      <c r="J37" s="4" t="s">
        <v>155</v>
      </c>
      <c r="K37" s="4" t="s">
        <v>135</v>
      </c>
      <c r="L37" s="4" t="s">
        <v>155</v>
      </c>
      <c r="M37" s="4" t="s">
        <v>136</v>
      </c>
      <c r="N37" s="4" t="s">
        <v>155</v>
      </c>
      <c r="O37" s="4" t="s">
        <v>155</v>
      </c>
      <c r="P37" s="4" t="s">
        <v>135</v>
      </c>
      <c r="Q37" s="4" t="s">
        <v>156</v>
      </c>
      <c r="R37" s="4" t="s">
        <v>155</v>
      </c>
      <c r="S37" s="4" t="s">
        <v>135</v>
      </c>
      <c r="T37" s="4" t="s">
        <v>156</v>
      </c>
      <c r="U37" s="4" t="s">
        <v>136</v>
      </c>
      <c r="V37" s="4" t="s">
        <v>135</v>
      </c>
      <c r="W37" s="4" t="s">
        <v>136</v>
      </c>
      <c r="X37" s="4" t="s">
        <v>155</v>
      </c>
      <c r="Y37" s="4" t="s">
        <v>135</v>
      </c>
      <c r="Z37" s="4" t="s">
        <v>135</v>
      </c>
      <c r="AA37" s="4" t="s">
        <v>155</v>
      </c>
      <c r="AB37" s="4" t="s">
        <v>155</v>
      </c>
      <c r="AC37" s="4" t="s">
        <v>136</v>
      </c>
      <c r="AD37" s="4" t="s">
        <v>136</v>
      </c>
      <c r="AE37" s="4" t="s">
        <v>136</v>
      </c>
      <c r="AF37" s="4" t="s">
        <v>136</v>
      </c>
      <c r="AG37" s="4" t="s">
        <v>135</v>
      </c>
      <c r="AH37" s="4" t="s">
        <v>136</v>
      </c>
      <c r="AI37" s="4" t="s">
        <v>155</v>
      </c>
      <c r="AJ37" s="4" t="s">
        <v>161</v>
      </c>
      <c r="AK37" s="4" t="s">
        <v>136</v>
      </c>
      <c r="AL37" s="4" t="s">
        <v>135</v>
      </c>
      <c r="AM37" s="4" t="s">
        <v>135</v>
      </c>
      <c r="AN37" s="4" t="s">
        <v>135</v>
      </c>
      <c r="AO37" s="4" t="s">
        <v>155</v>
      </c>
      <c r="AP37" s="4" t="s">
        <v>135</v>
      </c>
      <c r="AQ37" s="4" t="s">
        <v>136</v>
      </c>
      <c r="AR37" s="4" t="s">
        <v>136</v>
      </c>
      <c r="AS37" s="4" t="s">
        <v>155</v>
      </c>
      <c r="AT37" s="4" t="s">
        <v>161</v>
      </c>
      <c r="AU37" s="4" t="s">
        <v>135</v>
      </c>
      <c r="AV37" s="4" t="s">
        <v>155</v>
      </c>
      <c r="AW37" s="4" t="s">
        <v>155</v>
      </c>
      <c r="AX37" s="4" t="s">
        <v>156</v>
      </c>
      <c r="AY37" s="4" t="s">
        <v>155</v>
      </c>
      <c r="AZ37" s="4" t="s">
        <v>136</v>
      </c>
      <c r="BA37" s="4" t="s">
        <v>136</v>
      </c>
      <c r="BB37" s="4" t="s">
        <v>135</v>
      </c>
      <c r="BC37" s="4" t="s">
        <v>135</v>
      </c>
      <c r="BD37" s="4" t="s">
        <v>135</v>
      </c>
      <c r="BE37" s="4"/>
    </row>
    <row r="38" spans="1:57" x14ac:dyDescent="0.35">
      <c r="A38" s="4" t="s">
        <v>174</v>
      </c>
      <c r="B38" s="4" t="s">
        <v>161</v>
      </c>
      <c r="C38" s="4" t="s">
        <v>135</v>
      </c>
      <c r="D38" s="4" t="s">
        <v>161</v>
      </c>
      <c r="E38" s="4" t="s">
        <v>136</v>
      </c>
      <c r="F38" s="4" t="s">
        <v>136</v>
      </c>
      <c r="G38" s="4" t="s">
        <v>155</v>
      </c>
      <c r="H38" s="4" t="s">
        <v>136</v>
      </c>
      <c r="I38" s="4" t="s">
        <v>155</v>
      </c>
      <c r="J38" s="4" t="s">
        <v>155</v>
      </c>
      <c r="K38" s="4" t="s">
        <v>135</v>
      </c>
      <c r="L38" s="4" t="s">
        <v>155</v>
      </c>
      <c r="M38" s="4" t="s">
        <v>136</v>
      </c>
      <c r="N38" s="4" t="s">
        <v>155</v>
      </c>
      <c r="O38" s="4" t="s">
        <v>155</v>
      </c>
      <c r="P38" s="4" t="s">
        <v>135</v>
      </c>
      <c r="Q38" s="4" t="s">
        <v>156</v>
      </c>
      <c r="R38" s="4" t="s">
        <v>155</v>
      </c>
      <c r="S38" s="4" t="s">
        <v>135</v>
      </c>
      <c r="T38" s="4" t="s">
        <v>156</v>
      </c>
      <c r="U38" s="4" t="s">
        <v>136</v>
      </c>
      <c r="V38" s="4" t="s">
        <v>135</v>
      </c>
      <c r="W38" s="4" t="s">
        <v>136</v>
      </c>
      <c r="X38" s="4" t="s">
        <v>155</v>
      </c>
      <c r="Y38" s="4" t="s">
        <v>135</v>
      </c>
      <c r="Z38" s="4" t="s">
        <v>135</v>
      </c>
      <c r="AA38" s="4" t="s">
        <v>155</v>
      </c>
      <c r="AB38" s="4" t="s">
        <v>155</v>
      </c>
      <c r="AC38" s="4" t="s">
        <v>136</v>
      </c>
      <c r="AD38" s="4" t="s">
        <v>136</v>
      </c>
      <c r="AE38" s="4" t="s">
        <v>136</v>
      </c>
      <c r="AF38" s="4" t="s">
        <v>136</v>
      </c>
      <c r="AG38" s="4" t="s">
        <v>161</v>
      </c>
      <c r="AH38" s="4" t="s">
        <v>136</v>
      </c>
      <c r="AI38" s="4" t="s">
        <v>155</v>
      </c>
      <c r="AJ38" s="4" t="s">
        <v>161</v>
      </c>
      <c r="AK38" s="4" t="s">
        <v>136</v>
      </c>
      <c r="AL38" s="4" t="s">
        <v>161</v>
      </c>
      <c r="AM38" s="4" t="s">
        <v>161</v>
      </c>
      <c r="AN38" s="4" t="s">
        <v>161</v>
      </c>
      <c r="AO38" s="4" t="s">
        <v>155</v>
      </c>
      <c r="AP38" s="4" t="s">
        <v>135</v>
      </c>
      <c r="AQ38" s="4" t="s">
        <v>136</v>
      </c>
      <c r="AR38" s="4" t="s">
        <v>136</v>
      </c>
      <c r="AS38" s="4" t="s">
        <v>155</v>
      </c>
      <c r="AT38" s="4" t="s">
        <v>161</v>
      </c>
      <c r="AU38" s="4" t="s">
        <v>135</v>
      </c>
      <c r="AV38" s="4" t="s">
        <v>155</v>
      </c>
      <c r="AW38" s="4" t="s">
        <v>155</v>
      </c>
      <c r="AX38" s="4" t="s">
        <v>156</v>
      </c>
      <c r="AY38" s="4" t="s">
        <v>155</v>
      </c>
      <c r="AZ38" s="4" t="s">
        <v>136</v>
      </c>
      <c r="BA38" s="4" t="s">
        <v>136</v>
      </c>
      <c r="BB38" s="4" t="s">
        <v>136</v>
      </c>
      <c r="BC38" s="4" t="s">
        <v>135</v>
      </c>
      <c r="BD38" s="4" t="s">
        <v>136</v>
      </c>
      <c r="BE38" s="4"/>
    </row>
    <row r="39" spans="1:57" x14ac:dyDescent="0.35">
      <c r="A39" s="4" t="s">
        <v>175</v>
      </c>
      <c r="B39" s="4" t="s">
        <v>136</v>
      </c>
      <c r="C39" s="4" t="s">
        <v>136</v>
      </c>
      <c r="D39" s="4" t="s">
        <v>136</v>
      </c>
      <c r="E39" s="4" t="s">
        <v>136</v>
      </c>
      <c r="F39" s="4" t="s">
        <v>62</v>
      </c>
      <c r="G39" s="4" t="s">
        <v>155</v>
      </c>
      <c r="H39" s="4" t="s">
        <v>62</v>
      </c>
      <c r="I39" s="4" t="s">
        <v>155</v>
      </c>
      <c r="J39" s="4" t="s">
        <v>155</v>
      </c>
      <c r="K39" s="4" t="s">
        <v>136</v>
      </c>
      <c r="L39" s="4" t="s">
        <v>155</v>
      </c>
      <c r="M39" s="4" t="s">
        <v>62</v>
      </c>
      <c r="N39" s="4" t="s">
        <v>155</v>
      </c>
      <c r="O39" s="4" t="s">
        <v>155</v>
      </c>
      <c r="P39" s="4" t="s">
        <v>135</v>
      </c>
      <c r="Q39" s="4" t="s">
        <v>156</v>
      </c>
      <c r="R39" s="4" t="s">
        <v>155</v>
      </c>
      <c r="S39" s="4" t="s">
        <v>136</v>
      </c>
      <c r="T39" s="4" t="s">
        <v>156</v>
      </c>
      <c r="U39" s="4" t="s">
        <v>62</v>
      </c>
      <c r="V39" s="4" t="s">
        <v>136</v>
      </c>
      <c r="W39" s="4" t="s">
        <v>62</v>
      </c>
      <c r="X39" s="4" t="s">
        <v>155</v>
      </c>
      <c r="Y39" s="4" t="s">
        <v>136</v>
      </c>
      <c r="Z39" s="4" t="s">
        <v>136</v>
      </c>
      <c r="AA39" s="4" t="s">
        <v>155</v>
      </c>
      <c r="AB39" s="4" t="s">
        <v>155</v>
      </c>
      <c r="AC39" s="4" t="s">
        <v>62</v>
      </c>
      <c r="AD39" s="4" t="s">
        <v>62</v>
      </c>
      <c r="AE39" s="4" t="s">
        <v>62</v>
      </c>
      <c r="AF39" s="4" t="s">
        <v>136</v>
      </c>
      <c r="AG39" s="4" t="s">
        <v>161</v>
      </c>
      <c r="AH39" s="4" t="s">
        <v>136</v>
      </c>
      <c r="AI39" s="4" t="s">
        <v>155</v>
      </c>
      <c r="AJ39" s="4" t="s">
        <v>135</v>
      </c>
      <c r="AK39" s="4" t="s">
        <v>62</v>
      </c>
      <c r="AL39" s="4" t="s">
        <v>135</v>
      </c>
      <c r="AM39" s="4" t="s">
        <v>161</v>
      </c>
      <c r="AN39" s="4" t="s">
        <v>135</v>
      </c>
      <c r="AO39" s="4" t="s">
        <v>155</v>
      </c>
      <c r="AP39" s="4" t="s">
        <v>136</v>
      </c>
      <c r="AQ39" s="4" t="s">
        <v>62</v>
      </c>
      <c r="AR39" s="4" t="s">
        <v>62</v>
      </c>
      <c r="AS39" s="4" t="s">
        <v>155</v>
      </c>
      <c r="AT39" s="4" t="s">
        <v>136</v>
      </c>
      <c r="AU39" s="4" t="s">
        <v>136</v>
      </c>
      <c r="AV39" s="4" t="s">
        <v>155</v>
      </c>
      <c r="AW39" s="4" t="s">
        <v>155</v>
      </c>
      <c r="AX39" s="4" t="s">
        <v>156</v>
      </c>
      <c r="AY39" s="4" t="s">
        <v>155</v>
      </c>
      <c r="AZ39" s="4" t="s">
        <v>62</v>
      </c>
      <c r="BA39" s="4" t="s">
        <v>136</v>
      </c>
      <c r="BB39" s="4" t="s">
        <v>136</v>
      </c>
      <c r="BC39" s="4" t="s">
        <v>161</v>
      </c>
      <c r="BD39" s="4" t="s">
        <v>135</v>
      </c>
      <c r="BE39" s="4"/>
    </row>
    <row r="40" spans="1:57" x14ac:dyDescent="0.35">
      <c r="A40" s="4" t="s">
        <v>176</v>
      </c>
      <c r="B40" s="4" t="s">
        <v>135</v>
      </c>
      <c r="C40" s="4" t="s">
        <v>135</v>
      </c>
      <c r="D40" s="4" t="s">
        <v>135</v>
      </c>
      <c r="E40" s="4" t="s">
        <v>136</v>
      </c>
      <c r="F40" s="4" t="s">
        <v>136</v>
      </c>
      <c r="G40" s="4" t="s">
        <v>155</v>
      </c>
      <c r="H40" s="4" t="s">
        <v>62</v>
      </c>
      <c r="I40" s="4" t="s">
        <v>155</v>
      </c>
      <c r="J40" s="4" t="s">
        <v>155</v>
      </c>
      <c r="K40" s="4" t="s">
        <v>136</v>
      </c>
      <c r="L40" s="4" t="s">
        <v>155</v>
      </c>
      <c r="M40" s="4" t="s">
        <v>62</v>
      </c>
      <c r="N40" s="4" t="s">
        <v>155</v>
      </c>
      <c r="O40" s="4" t="s">
        <v>155</v>
      </c>
      <c r="P40" s="4" t="s">
        <v>136</v>
      </c>
      <c r="Q40" s="4" t="s">
        <v>156</v>
      </c>
      <c r="R40" s="4" t="s">
        <v>155</v>
      </c>
      <c r="S40" s="4" t="s">
        <v>136</v>
      </c>
      <c r="T40" s="4" t="s">
        <v>156</v>
      </c>
      <c r="U40" s="4" t="s">
        <v>62</v>
      </c>
      <c r="V40" s="4" t="s">
        <v>136</v>
      </c>
      <c r="W40" s="4" t="s">
        <v>62</v>
      </c>
      <c r="X40" s="4" t="s">
        <v>155</v>
      </c>
      <c r="Y40" s="4" t="s">
        <v>135</v>
      </c>
      <c r="Z40" s="4" t="s">
        <v>136</v>
      </c>
      <c r="AA40" s="4" t="s">
        <v>155</v>
      </c>
      <c r="AB40" s="4" t="s">
        <v>155</v>
      </c>
      <c r="AC40" s="4" t="s">
        <v>62</v>
      </c>
      <c r="AD40" s="4" t="s">
        <v>62</v>
      </c>
      <c r="AE40" s="4" t="s">
        <v>62</v>
      </c>
      <c r="AF40" s="4" t="s">
        <v>62</v>
      </c>
      <c r="AG40" s="4" t="s">
        <v>135</v>
      </c>
      <c r="AH40" s="4" t="s">
        <v>62</v>
      </c>
      <c r="AI40" s="4" t="s">
        <v>155</v>
      </c>
      <c r="AJ40" s="4" t="s">
        <v>135</v>
      </c>
      <c r="AK40" s="4" t="s">
        <v>62</v>
      </c>
      <c r="AL40" s="4" t="s">
        <v>135</v>
      </c>
      <c r="AM40" s="4" t="s">
        <v>135</v>
      </c>
      <c r="AN40" s="4" t="s">
        <v>135</v>
      </c>
      <c r="AO40" s="4" t="s">
        <v>155</v>
      </c>
      <c r="AP40" s="4" t="s">
        <v>135</v>
      </c>
      <c r="AQ40" s="4" t="s">
        <v>62</v>
      </c>
      <c r="AR40" s="4" t="s">
        <v>62</v>
      </c>
      <c r="AS40" s="4" t="s">
        <v>155</v>
      </c>
      <c r="AT40" s="4" t="s">
        <v>135</v>
      </c>
      <c r="AU40" s="4" t="s">
        <v>136</v>
      </c>
      <c r="AV40" s="4" t="s">
        <v>155</v>
      </c>
      <c r="AW40" s="4" t="s">
        <v>155</v>
      </c>
      <c r="AX40" s="4" t="s">
        <v>156</v>
      </c>
      <c r="AY40" s="4" t="s">
        <v>155</v>
      </c>
      <c r="AZ40" s="4" t="s">
        <v>62</v>
      </c>
      <c r="BA40" s="4" t="s">
        <v>62</v>
      </c>
      <c r="BB40" s="4" t="s">
        <v>135</v>
      </c>
      <c r="BC40" s="4" t="s">
        <v>136</v>
      </c>
      <c r="BD40" s="4" t="s">
        <v>136</v>
      </c>
      <c r="BE40" s="4"/>
    </row>
    <row r="41" spans="1:57" x14ac:dyDescent="0.35">
      <c r="A41" s="4" t="s">
        <v>177</v>
      </c>
      <c r="B41" s="4" t="s">
        <v>135</v>
      </c>
      <c r="C41" s="4" t="s">
        <v>135</v>
      </c>
      <c r="D41" s="4" t="s">
        <v>161</v>
      </c>
      <c r="E41" s="4" t="s">
        <v>135</v>
      </c>
      <c r="F41" s="4" t="s">
        <v>135</v>
      </c>
      <c r="G41" s="4" t="s">
        <v>155</v>
      </c>
      <c r="H41" s="4" t="s">
        <v>135</v>
      </c>
      <c r="I41" s="4" t="s">
        <v>155</v>
      </c>
      <c r="J41" s="4" t="s">
        <v>155</v>
      </c>
      <c r="K41" s="4" t="s">
        <v>136</v>
      </c>
      <c r="L41" s="4" t="s">
        <v>155</v>
      </c>
      <c r="M41" s="4" t="s">
        <v>135</v>
      </c>
      <c r="N41" s="4" t="s">
        <v>155</v>
      </c>
      <c r="O41" s="4" t="s">
        <v>155</v>
      </c>
      <c r="P41" s="4" t="s">
        <v>136</v>
      </c>
      <c r="Q41" s="4" t="s">
        <v>156</v>
      </c>
      <c r="R41" s="4" t="s">
        <v>155</v>
      </c>
      <c r="S41" s="4" t="s">
        <v>135</v>
      </c>
      <c r="T41" s="4" t="s">
        <v>156</v>
      </c>
      <c r="U41" s="4" t="s">
        <v>136</v>
      </c>
      <c r="V41" s="4" t="s">
        <v>135</v>
      </c>
      <c r="W41" s="4" t="s">
        <v>136</v>
      </c>
      <c r="X41" s="4" t="s">
        <v>155</v>
      </c>
      <c r="Y41" s="4" t="s">
        <v>135</v>
      </c>
      <c r="Z41" s="4" t="s">
        <v>135</v>
      </c>
      <c r="AA41" s="4" t="s">
        <v>155</v>
      </c>
      <c r="AB41" s="4" t="s">
        <v>155</v>
      </c>
      <c r="AC41" s="4" t="s">
        <v>136</v>
      </c>
      <c r="AD41" s="4" t="s">
        <v>136</v>
      </c>
      <c r="AE41" s="4" t="s">
        <v>136</v>
      </c>
      <c r="AF41" s="4" t="s">
        <v>136</v>
      </c>
      <c r="AG41" s="4" t="s">
        <v>136</v>
      </c>
      <c r="AH41" s="4" t="s">
        <v>135</v>
      </c>
      <c r="AI41" s="4" t="s">
        <v>155</v>
      </c>
      <c r="AJ41" s="4" t="s">
        <v>135</v>
      </c>
      <c r="AK41" s="4" t="s">
        <v>136</v>
      </c>
      <c r="AL41" s="4" t="s">
        <v>136</v>
      </c>
      <c r="AM41" s="4" t="s">
        <v>136</v>
      </c>
      <c r="AN41" s="4" t="s">
        <v>135</v>
      </c>
      <c r="AO41" s="4" t="s">
        <v>155</v>
      </c>
      <c r="AP41" s="4" t="s">
        <v>135</v>
      </c>
      <c r="AQ41" s="4" t="s">
        <v>135</v>
      </c>
      <c r="AR41" s="4" t="s">
        <v>135</v>
      </c>
      <c r="AS41" s="4" t="s">
        <v>155</v>
      </c>
      <c r="AT41" s="4" t="s">
        <v>136</v>
      </c>
      <c r="AU41" s="4" t="s">
        <v>136</v>
      </c>
      <c r="AV41" s="4" t="s">
        <v>155</v>
      </c>
      <c r="AW41" s="4" t="s">
        <v>155</v>
      </c>
      <c r="AX41" s="4" t="s">
        <v>156</v>
      </c>
      <c r="AY41" s="4" t="s">
        <v>155</v>
      </c>
      <c r="AZ41" s="4" t="s">
        <v>136</v>
      </c>
      <c r="BA41" s="4" t="s">
        <v>136</v>
      </c>
      <c r="BB41" s="4" t="s">
        <v>135</v>
      </c>
      <c r="BC41" s="4" t="s">
        <v>135</v>
      </c>
      <c r="BD41" s="4" t="s">
        <v>161</v>
      </c>
      <c r="BE41" s="4"/>
    </row>
    <row r="42" spans="1:57" x14ac:dyDescent="0.35">
      <c r="A42" s="4" t="s">
        <v>178</v>
      </c>
      <c r="B42" s="4" t="s">
        <v>179</v>
      </c>
      <c r="C42" s="4" t="s">
        <v>136</v>
      </c>
      <c r="D42" s="4" t="s">
        <v>136</v>
      </c>
      <c r="E42" s="4" t="s">
        <v>161</v>
      </c>
      <c r="F42" s="4" t="s">
        <v>136</v>
      </c>
      <c r="G42" s="4" t="s">
        <v>155</v>
      </c>
      <c r="H42" s="4" t="s">
        <v>135</v>
      </c>
      <c r="I42" s="4" t="s">
        <v>155</v>
      </c>
      <c r="J42" s="4" t="s">
        <v>155</v>
      </c>
      <c r="K42" s="4" t="s">
        <v>62</v>
      </c>
      <c r="L42" s="4" t="s">
        <v>155</v>
      </c>
      <c r="M42" s="4" t="s">
        <v>135</v>
      </c>
      <c r="N42" s="4" t="s">
        <v>155</v>
      </c>
      <c r="O42" s="4" t="s">
        <v>155</v>
      </c>
      <c r="P42" s="4" t="s">
        <v>62</v>
      </c>
      <c r="Q42" s="4" t="s">
        <v>156</v>
      </c>
      <c r="R42" s="4" t="s">
        <v>155</v>
      </c>
      <c r="S42" s="4" t="s">
        <v>135</v>
      </c>
      <c r="T42" s="4" t="s">
        <v>156</v>
      </c>
      <c r="U42" s="4" t="s">
        <v>62</v>
      </c>
      <c r="V42" s="4" t="s">
        <v>135</v>
      </c>
      <c r="W42" s="4" t="s">
        <v>62</v>
      </c>
      <c r="X42" s="4" t="s">
        <v>155</v>
      </c>
      <c r="Y42" s="4" t="s">
        <v>135</v>
      </c>
      <c r="Z42" s="4" t="s">
        <v>135</v>
      </c>
      <c r="AA42" s="4" t="s">
        <v>155</v>
      </c>
      <c r="AB42" s="4" t="s">
        <v>155</v>
      </c>
      <c r="AC42" s="4" t="s">
        <v>62</v>
      </c>
      <c r="AD42" s="4" t="s">
        <v>62</v>
      </c>
      <c r="AE42" s="4" t="s">
        <v>62</v>
      </c>
      <c r="AF42" s="4" t="s">
        <v>62</v>
      </c>
      <c r="AG42" s="4" t="s">
        <v>62</v>
      </c>
      <c r="AH42" s="4" t="s">
        <v>135</v>
      </c>
      <c r="AI42" s="4" t="s">
        <v>155</v>
      </c>
      <c r="AJ42" s="4" t="s">
        <v>136</v>
      </c>
      <c r="AK42" s="4" t="s">
        <v>62</v>
      </c>
      <c r="AL42" s="4" t="s">
        <v>62</v>
      </c>
      <c r="AM42" s="4" t="s">
        <v>62</v>
      </c>
      <c r="AN42" s="4" t="s">
        <v>135</v>
      </c>
      <c r="AO42" s="4" t="s">
        <v>155</v>
      </c>
      <c r="AP42" s="4" t="s">
        <v>136</v>
      </c>
      <c r="AQ42" s="4" t="s">
        <v>135</v>
      </c>
      <c r="AR42" s="4" t="s">
        <v>135</v>
      </c>
      <c r="AS42" s="4" t="s">
        <v>155</v>
      </c>
      <c r="AT42" s="4" t="s">
        <v>62</v>
      </c>
      <c r="AU42" s="4" t="s">
        <v>62</v>
      </c>
      <c r="AV42" s="4" t="s">
        <v>155</v>
      </c>
      <c r="AW42" s="4" t="s">
        <v>155</v>
      </c>
      <c r="AX42" s="4" t="s">
        <v>156</v>
      </c>
      <c r="AY42" s="4" t="s">
        <v>155</v>
      </c>
      <c r="AZ42" s="4" t="s">
        <v>62</v>
      </c>
      <c r="BA42" s="4" t="s">
        <v>62</v>
      </c>
      <c r="BB42" s="4" t="s">
        <v>135</v>
      </c>
      <c r="BC42" s="4" t="s">
        <v>135</v>
      </c>
      <c r="BD42" s="4" t="s">
        <v>135</v>
      </c>
      <c r="BE42" s="4"/>
    </row>
    <row r="43" spans="1:57" x14ac:dyDescent="0.35">
      <c r="A43" s="4" t="s">
        <v>180</v>
      </c>
      <c r="B43" s="4" t="s">
        <v>136</v>
      </c>
      <c r="C43" s="4" t="s">
        <v>136</v>
      </c>
      <c r="D43" s="4" t="s">
        <v>135</v>
      </c>
      <c r="E43" s="4" t="s">
        <v>136</v>
      </c>
      <c r="F43" s="4" t="s">
        <v>136</v>
      </c>
      <c r="G43" s="4" t="s">
        <v>155</v>
      </c>
      <c r="H43" s="4" t="s">
        <v>136</v>
      </c>
      <c r="I43" s="4" t="s">
        <v>155</v>
      </c>
      <c r="J43" s="4" t="s">
        <v>155</v>
      </c>
      <c r="K43" s="4" t="s">
        <v>136</v>
      </c>
      <c r="L43" s="4" t="s">
        <v>155</v>
      </c>
      <c r="M43" s="4" t="s">
        <v>136</v>
      </c>
      <c r="N43" s="4" t="s">
        <v>155</v>
      </c>
      <c r="O43" s="4" t="s">
        <v>155</v>
      </c>
      <c r="P43" s="4" t="s">
        <v>136</v>
      </c>
      <c r="Q43" s="4" t="s">
        <v>156</v>
      </c>
      <c r="R43" s="4" t="s">
        <v>155</v>
      </c>
      <c r="S43" s="4" t="s">
        <v>136</v>
      </c>
      <c r="T43" s="4" t="s">
        <v>156</v>
      </c>
      <c r="U43" s="4" t="s">
        <v>136</v>
      </c>
      <c r="V43" s="4" t="s">
        <v>136</v>
      </c>
      <c r="W43" s="4" t="s">
        <v>136</v>
      </c>
      <c r="X43" s="4" t="s">
        <v>155</v>
      </c>
      <c r="Y43" s="4" t="s">
        <v>136</v>
      </c>
      <c r="Z43" s="4" t="s">
        <v>136</v>
      </c>
      <c r="AA43" s="4" t="s">
        <v>155</v>
      </c>
      <c r="AB43" s="4" t="s">
        <v>155</v>
      </c>
      <c r="AC43" s="4" t="s">
        <v>136</v>
      </c>
      <c r="AD43" s="4" t="s">
        <v>136</v>
      </c>
      <c r="AE43" s="4" t="s">
        <v>136</v>
      </c>
      <c r="AF43" s="4" t="s">
        <v>136</v>
      </c>
      <c r="AG43" s="4" t="s">
        <v>136</v>
      </c>
      <c r="AH43" s="4" t="s">
        <v>136</v>
      </c>
      <c r="AI43" s="4" t="s">
        <v>155</v>
      </c>
      <c r="AJ43" s="4" t="s">
        <v>136</v>
      </c>
      <c r="AK43" s="4" t="s">
        <v>136</v>
      </c>
      <c r="AL43" s="4" t="s">
        <v>136</v>
      </c>
      <c r="AM43" s="4" t="s">
        <v>136</v>
      </c>
      <c r="AN43" s="4" t="s">
        <v>136</v>
      </c>
      <c r="AO43" s="4" t="s">
        <v>155</v>
      </c>
      <c r="AP43" s="4" t="s">
        <v>136</v>
      </c>
      <c r="AQ43" s="4" t="s">
        <v>136</v>
      </c>
      <c r="AR43" s="4" t="s">
        <v>136</v>
      </c>
      <c r="AS43" s="4" t="s">
        <v>155</v>
      </c>
      <c r="AT43" s="4" t="s">
        <v>136</v>
      </c>
      <c r="AU43" s="4" t="s">
        <v>136</v>
      </c>
      <c r="AV43" s="4" t="s">
        <v>155</v>
      </c>
      <c r="AW43" s="4" t="s">
        <v>155</v>
      </c>
      <c r="AX43" s="4" t="s">
        <v>156</v>
      </c>
      <c r="AY43" s="4" t="s">
        <v>155</v>
      </c>
      <c r="AZ43" s="4" t="s">
        <v>136</v>
      </c>
      <c r="BA43" s="4" t="s">
        <v>136</v>
      </c>
      <c r="BB43" s="4" t="s">
        <v>136</v>
      </c>
      <c r="BC43" s="4" t="s">
        <v>136</v>
      </c>
      <c r="BD43" s="4" t="s">
        <v>136</v>
      </c>
      <c r="BE43" s="4"/>
    </row>
    <row r="44" spans="1:57" x14ac:dyDescent="0.35">
      <c r="A44" s="4" t="s">
        <v>181</v>
      </c>
      <c r="B44" s="4" t="s">
        <v>135</v>
      </c>
      <c r="C44" s="4" t="s">
        <v>135</v>
      </c>
      <c r="D44" s="4" t="s">
        <v>135</v>
      </c>
      <c r="E44" s="4" t="s">
        <v>179</v>
      </c>
      <c r="F44" s="4" t="s">
        <v>135</v>
      </c>
      <c r="G44" s="4" t="s">
        <v>155</v>
      </c>
      <c r="H44" s="4" t="s">
        <v>135</v>
      </c>
      <c r="I44" s="4" t="s">
        <v>155</v>
      </c>
      <c r="J44" s="4" t="s">
        <v>155</v>
      </c>
      <c r="K44" s="4" t="s">
        <v>136</v>
      </c>
      <c r="L44" s="4" t="s">
        <v>155</v>
      </c>
      <c r="M44" s="4" t="s">
        <v>135</v>
      </c>
      <c r="N44" s="4" t="s">
        <v>155</v>
      </c>
      <c r="O44" s="4" t="s">
        <v>155</v>
      </c>
      <c r="P44" s="4" t="s">
        <v>135</v>
      </c>
      <c r="Q44" s="4" t="s">
        <v>156</v>
      </c>
      <c r="R44" s="4" t="s">
        <v>155</v>
      </c>
      <c r="S44" s="4" t="s">
        <v>136</v>
      </c>
      <c r="T44" s="4" t="s">
        <v>156</v>
      </c>
      <c r="U44" s="4" t="s">
        <v>135</v>
      </c>
      <c r="V44" s="4" t="s">
        <v>136</v>
      </c>
      <c r="W44" s="4" t="s">
        <v>136</v>
      </c>
      <c r="X44" s="4" t="s">
        <v>155</v>
      </c>
      <c r="Y44" s="4" t="s">
        <v>135</v>
      </c>
      <c r="Z44" s="4" t="s">
        <v>136</v>
      </c>
      <c r="AA44" s="4" t="s">
        <v>155</v>
      </c>
      <c r="AB44" s="4" t="s">
        <v>155</v>
      </c>
      <c r="AC44" s="4" t="s">
        <v>135</v>
      </c>
      <c r="AD44" s="4" t="s">
        <v>136</v>
      </c>
      <c r="AE44" s="4" t="s">
        <v>135</v>
      </c>
      <c r="AF44" s="4" t="s">
        <v>135</v>
      </c>
      <c r="AG44" s="4" t="s">
        <v>135</v>
      </c>
      <c r="AH44" s="4" t="s">
        <v>136</v>
      </c>
      <c r="AI44" s="4" t="s">
        <v>155</v>
      </c>
      <c r="AJ44" s="4" t="s">
        <v>135</v>
      </c>
      <c r="AK44" s="4" t="s">
        <v>135</v>
      </c>
      <c r="AL44" s="4" t="s">
        <v>135</v>
      </c>
      <c r="AM44" s="4" t="s">
        <v>136</v>
      </c>
      <c r="AN44" s="4" t="s">
        <v>136</v>
      </c>
      <c r="AO44" s="4" t="s">
        <v>155</v>
      </c>
      <c r="AP44" s="4" t="s">
        <v>135</v>
      </c>
      <c r="AQ44" s="4" t="s">
        <v>135</v>
      </c>
      <c r="AR44" s="4" t="s">
        <v>135</v>
      </c>
      <c r="AS44" s="4" t="s">
        <v>155</v>
      </c>
      <c r="AT44" s="4" t="s">
        <v>136</v>
      </c>
      <c r="AU44" s="4" t="s">
        <v>135</v>
      </c>
      <c r="AV44" s="4" t="s">
        <v>155</v>
      </c>
      <c r="AW44" s="4" t="s">
        <v>155</v>
      </c>
      <c r="AX44" s="4" t="s">
        <v>156</v>
      </c>
      <c r="AY44" s="4" t="s">
        <v>155</v>
      </c>
      <c r="AZ44" s="4" t="s">
        <v>135</v>
      </c>
      <c r="BA44" s="4" t="s">
        <v>135</v>
      </c>
      <c r="BB44" s="4" t="s">
        <v>135</v>
      </c>
      <c r="BC44" s="4" t="s">
        <v>136</v>
      </c>
      <c r="BD44" s="4" t="s">
        <v>179</v>
      </c>
      <c r="BE44" s="4"/>
    </row>
    <row r="45" spans="1:57" x14ac:dyDescent="0.35">
      <c r="A45" s="4" t="s">
        <v>182</v>
      </c>
      <c r="B45" s="4" t="s">
        <v>179</v>
      </c>
      <c r="C45" s="4" t="s">
        <v>136</v>
      </c>
      <c r="D45" s="4" t="s">
        <v>135</v>
      </c>
      <c r="E45" s="4" t="s">
        <v>179</v>
      </c>
      <c r="F45" s="4" t="s">
        <v>135</v>
      </c>
      <c r="G45" s="4" t="s">
        <v>155</v>
      </c>
      <c r="H45" s="4" t="s">
        <v>179</v>
      </c>
      <c r="I45" s="4" t="s">
        <v>155</v>
      </c>
      <c r="J45" s="4" t="s">
        <v>155</v>
      </c>
      <c r="K45" s="4" t="s">
        <v>62</v>
      </c>
      <c r="L45" s="4" t="s">
        <v>155</v>
      </c>
      <c r="M45" s="4" t="s">
        <v>179</v>
      </c>
      <c r="N45" s="4" t="s">
        <v>155</v>
      </c>
      <c r="O45" s="4" t="s">
        <v>155</v>
      </c>
      <c r="P45" s="4" t="s">
        <v>179</v>
      </c>
      <c r="Q45" s="4" t="s">
        <v>156</v>
      </c>
      <c r="R45" s="4" t="s">
        <v>155</v>
      </c>
      <c r="S45" s="4" t="s">
        <v>62</v>
      </c>
      <c r="T45" s="4" t="s">
        <v>156</v>
      </c>
      <c r="U45" s="4" t="s">
        <v>135</v>
      </c>
      <c r="V45" s="4" t="s">
        <v>62</v>
      </c>
      <c r="W45" s="4" t="s">
        <v>135</v>
      </c>
      <c r="X45" s="4" t="s">
        <v>155</v>
      </c>
      <c r="Y45" s="4" t="s">
        <v>179</v>
      </c>
      <c r="Z45" s="4" t="s">
        <v>62</v>
      </c>
      <c r="AA45" s="4" t="s">
        <v>155</v>
      </c>
      <c r="AB45" s="4" t="s">
        <v>155</v>
      </c>
      <c r="AC45" s="4" t="s">
        <v>135</v>
      </c>
      <c r="AD45" s="4" t="s">
        <v>62</v>
      </c>
      <c r="AE45" s="4" t="s">
        <v>135</v>
      </c>
      <c r="AF45" s="4" t="s">
        <v>179</v>
      </c>
      <c r="AG45" s="4" t="s">
        <v>136</v>
      </c>
      <c r="AH45" s="4" t="s">
        <v>136</v>
      </c>
      <c r="AI45" s="4" t="s">
        <v>155</v>
      </c>
      <c r="AJ45" s="4" t="s">
        <v>135</v>
      </c>
      <c r="AK45" s="4" t="s">
        <v>179</v>
      </c>
      <c r="AL45" s="4" t="s">
        <v>179</v>
      </c>
      <c r="AM45" s="4" t="s">
        <v>62</v>
      </c>
      <c r="AN45" s="4" t="s">
        <v>62</v>
      </c>
      <c r="AO45" s="4" t="s">
        <v>155</v>
      </c>
      <c r="AP45" s="4" t="s">
        <v>135</v>
      </c>
      <c r="AQ45" s="4" t="s">
        <v>179</v>
      </c>
      <c r="AR45" s="4" t="s">
        <v>179</v>
      </c>
      <c r="AS45" s="4" t="s">
        <v>155</v>
      </c>
      <c r="AT45" s="4" t="s">
        <v>136</v>
      </c>
      <c r="AU45" s="4" t="s">
        <v>179</v>
      </c>
      <c r="AV45" s="4" t="s">
        <v>155</v>
      </c>
      <c r="AW45" s="4" t="s">
        <v>155</v>
      </c>
      <c r="AX45" s="4" t="s">
        <v>156</v>
      </c>
      <c r="AY45" s="4" t="s">
        <v>155</v>
      </c>
      <c r="AZ45" s="4" t="s">
        <v>179</v>
      </c>
      <c r="BA45" s="4" t="s">
        <v>179</v>
      </c>
      <c r="BB45" s="4" t="s">
        <v>135</v>
      </c>
      <c r="BC45" s="4" t="s">
        <v>62</v>
      </c>
      <c r="BD45" s="4" t="s">
        <v>179</v>
      </c>
      <c r="BE45" s="4"/>
    </row>
    <row r="46" spans="1:57" s="7" customFormat="1" x14ac:dyDescent="0.35">
      <c r="A46" s="7" t="s">
        <v>183</v>
      </c>
      <c r="AT46" s="56"/>
    </row>
    <row r="47" spans="1:57" x14ac:dyDescent="0.35">
      <c r="A47" s="4" t="s">
        <v>184</v>
      </c>
      <c r="B47" s="4" t="s">
        <v>135</v>
      </c>
      <c r="C47" s="4" t="s">
        <v>136</v>
      </c>
      <c r="D47" s="4" t="s">
        <v>135</v>
      </c>
      <c r="E47" s="4" t="s">
        <v>135</v>
      </c>
      <c r="F47" s="4" t="s">
        <v>136</v>
      </c>
      <c r="G47" s="4" t="s">
        <v>155</v>
      </c>
      <c r="H47" s="4" t="s">
        <v>135</v>
      </c>
      <c r="I47" s="4" t="s">
        <v>155</v>
      </c>
      <c r="J47" s="4" t="s">
        <v>155</v>
      </c>
      <c r="K47" s="4" t="s">
        <v>135</v>
      </c>
      <c r="L47" s="4" t="s">
        <v>155</v>
      </c>
      <c r="M47" s="4" t="s">
        <v>136</v>
      </c>
      <c r="N47" s="4" t="s">
        <v>155</v>
      </c>
      <c r="O47" s="4" t="s">
        <v>155</v>
      </c>
      <c r="P47" s="4" t="s">
        <v>136</v>
      </c>
      <c r="Q47" s="4" t="s">
        <v>156</v>
      </c>
      <c r="R47" s="4" t="s">
        <v>155</v>
      </c>
      <c r="S47" s="4" t="s">
        <v>135</v>
      </c>
      <c r="T47" s="4" t="s">
        <v>156</v>
      </c>
      <c r="U47" s="4" t="s">
        <v>136</v>
      </c>
      <c r="V47" s="4" t="s">
        <v>135</v>
      </c>
      <c r="W47" s="4" t="s">
        <v>136</v>
      </c>
      <c r="X47" s="4" t="s">
        <v>155</v>
      </c>
      <c r="Y47" s="4" t="s">
        <v>135</v>
      </c>
      <c r="Z47" s="4" t="s">
        <v>135</v>
      </c>
      <c r="AA47" s="4" t="s">
        <v>155</v>
      </c>
      <c r="AB47" s="4" t="s">
        <v>155</v>
      </c>
      <c r="AC47" s="4" t="s">
        <v>136</v>
      </c>
      <c r="AD47" s="4" t="s">
        <v>136</v>
      </c>
      <c r="AE47" s="4" t="s">
        <v>136</v>
      </c>
      <c r="AF47" s="4" t="s">
        <v>136</v>
      </c>
      <c r="AG47" s="4" t="s">
        <v>136</v>
      </c>
      <c r="AH47" s="4" t="s">
        <v>136</v>
      </c>
      <c r="AI47" s="4" t="s">
        <v>155</v>
      </c>
      <c r="AJ47" s="4" t="s">
        <v>135</v>
      </c>
      <c r="AK47" s="4" t="s">
        <v>136</v>
      </c>
      <c r="AL47" s="4" t="s">
        <v>135</v>
      </c>
      <c r="AM47" s="4" t="s">
        <v>136</v>
      </c>
      <c r="AN47" s="4" t="s">
        <v>135</v>
      </c>
      <c r="AO47" s="4" t="s">
        <v>155</v>
      </c>
      <c r="AP47" s="4" t="s">
        <v>136</v>
      </c>
      <c r="AQ47" s="4" t="s">
        <v>136</v>
      </c>
      <c r="AR47" s="4" t="s">
        <v>135</v>
      </c>
      <c r="AS47" s="4" t="s">
        <v>155</v>
      </c>
      <c r="AT47" s="4" t="s">
        <v>135</v>
      </c>
      <c r="AU47" s="4" t="s">
        <v>135</v>
      </c>
      <c r="AV47" s="4" t="s">
        <v>155</v>
      </c>
      <c r="AW47" s="4" t="s">
        <v>155</v>
      </c>
      <c r="AX47" s="4" t="s">
        <v>156</v>
      </c>
      <c r="AY47" s="4" t="s">
        <v>155</v>
      </c>
      <c r="AZ47" s="4" t="s">
        <v>136</v>
      </c>
      <c r="BA47" s="4" t="s">
        <v>136</v>
      </c>
      <c r="BB47" s="4" t="s">
        <v>135</v>
      </c>
      <c r="BC47" s="4" t="s">
        <v>135</v>
      </c>
      <c r="BD47" s="4" t="s">
        <v>136</v>
      </c>
      <c r="BE47" s="4"/>
    </row>
    <row r="48" spans="1:57" x14ac:dyDescent="0.35">
      <c r="A48" s="4" t="s">
        <v>185</v>
      </c>
      <c r="B48" s="4" t="s">
        <v>135</v>
      </c>
      <c r="C48" s="4" t="s">
        <v>135</v>
      </c>
      <c r="D48" s="4" t="s">
        <v>135</v>
      </c>
      <c r="E48" s="4" t="s">
        <v>135</v>
      </c>
      <c r="F48" s="4" t="s">
        <v>135</v>
      </c>
      <c r="G48" s="4" t="s">
        <v>155</v>
      </c>
      <c r="H48" s="4" t="s">
        <v>135</v>
      </c>
      <c r="I48" s="4" t="s">
        <v>155</v>
      </c>
      <c r="J48" s="4" t="s">
        <v>155</v>
      </c>
      <c r="K48" s="4" t="s">
        <v>135</v>
      </c>
      <c r="L48" s="4" t="s">
        <v>155</v>
      </c>
      <c r="M48" s="4" t="s">
        <v>135</v>
      </c>
      <c r="N48" s="4" t="s">
        <v>155</v>
      </c>
      <c r="O48" s="4" t="s">
        <v>155</v>
      </c>
      <c r="P48" s="4" t="s">
        <v>135</v>
      </c>
      <c r="Q48" s="4" t="s">
        <v>156</v>
      </c>
      <c r="R48" s="4" t="s">
        <v>155</v>
      </c>
      <c r="S48" s="4" t="s">
        <v>135</v>
      </c>
      <c r="T48" s="4" t="s">
        <v>156</v>
      </c>
      <c r="U48" s="4" t="s">
        <v>135</v>
      </c>
      <c r="V48" s="4" t="s">
        <v>135</v>
      </c>
      <c r="W48" s="4" t="s">
        <v>135</v>
      </c>
      <c r="X48" s="4" t="s">
        <v>155</v>
      </c>
      <c r="Y48" s="4" t="s">
        <v>135</v>
      </c>
      <c r="Z48" s="4" t="s">
        <v>135</v>
      </c>
      <c r="AA48" s="4" t="s">
        <v>155</v>
      </c>
      <c r="AB48" s="4" t="s">
        <v>155</v>
      </c>
      <c r="AC48" s="4" t="s">
        <v>135</v>
      </c>
      <c r="AD48" s="4" t="s">
        <v>179</v>
      </c>
      <c r="AE48" s="4" t="s">
        <v>135</v>
      </c>
      <c r="AF48" s="4" t="s">
        <v>135</v>
      </c>
      <c r="AG48" s="4" t="s">
        <v>135</v>
      </c>
      <c r="AH48" s="4" t="s">
        <v>135</v>
      </c>
      <c r="AI48" s="4" t="s">
        <v>155</v>
      </c>
      <c r="AJ48" s="4" t="s">
        <v>135</v>
      </c>
      <c r="AK48" s="4" t="s">
        <v>135</v>
      </c>
      <c r="AL48" s="4" t="s">
        <v>135</v>
      </c>
      <c r="AM48" s="4" t="s">
        <v>135</v>
      </c>
      <c r="AN48" s="4" t="s">
        <v>135</v>
      </c>
      <c r="AO48" s="4" t="s">
        <v>155</v>
      </c>
      <c r="AP48" s="4" t="s">
        <v>135</v>
      </c>
      <c r="AQ48" s="4" t="s">
        <v>135</v>
      </c>
      <c r="AR48" s="4" t="s">
        <v>135</v>
      </c>
      <c r="AS48" s="4" t="s">
        <v>155</v>
      </c>
      <c r="AT48" s="4" t="s">
        <v>135</v>
      </c>
      <c r="AU48" s="4" t="s">
        <v>135</v>
      </c>
      <c r="AV48" s="4" t="s">
        <v>155</v>
      </c>
      <c r="AW48" s="4" t="s">
        <v>155</v>
      </c>
      <c r="AX48" s="4" t="s">
        <v>156</v>
      </c>
      <c r="AY48" s="4" t="s">
        <v>155</v>
      </c>
      <c r="AZ48" s="4" t="s">
        <v>135</v>
      </c>
      <c r="BA48" s="4" t="s">
        <v>135</v>
      </c>
      <c r="BB48" s="4" t="s">
        <v>135</v>
      </c>
      <c r="BC48" s="4" t="s">
        <v>135</v>
      </c>
      <c r="BD48" s="4" t="s">
        <v>135</v>
      </c>
      <c r="BE48" s="4"/>
    </row>
    <row r="49" spans="1:57" x14ac:dyDescent="0.35">
      <c r="A49" s="4" t="s">
        <v>186</v>
      </c>
      <c r="B49" s="4" t="s">
        <v>135</v>
      </c>
      <c r="C49" s="4" t="s">
        <v>135</v>
      </c>
      <c r="D49" s="4" t="s">
        <v>135</v>
      </c>
      <c r="E49" s="4" t="s">
        <v>135</v>
      </c>
      <c r="F49" s="4" t="s">
        <v>135</v>
      </c>
      <c r="G49" s="4" t="s">
        <v>155</v>
      </c>
      <c r="H49" s="4" t="s">
        <v>135</v>
      </c>
      <c r="I49" s="4" t="s">
        <v>155</v>
      </c>
      <c r="J49" s="4" t="s">
        <v>155</v>
      </c>
      <c r="K49" s="4" t="s">
        <v>135</v>
      </c>
      <c r="L49" s="4" t="s">
        <v>155</v>
      </c>
      <c r="M49" s="4" t="s">
        <v>135</v>
      </c>
      <c r="N49" s="4" t="s">
        <v>155</v>
      </c>
      <c r="O49" s="4" t="s">
        <v>155</v>
      </c>
      <c r="P49" s="4" t="s">
        <v>135</v>
      </c>
      <c r="Q49" s="4" t="s">
        <v>156</v>
      </c>
      <c r="R49" s="4" t="s">
        <v>155</v>
      </c>
      <c r="S49" s="4" t="s">
        <v>135</v>
      </c>
      <c r="T49" s="4" t="s">
        <v>156</v>
      </c>
      <c r="U49" s="4" t="s">
        <v>135</v>
      </c>
      <c r="V49" s="4" t="s">
        <v>135</v>
      </c>
      <c r="W49" s="4" t="s">
        <v>135</v>
      </c>
      <c r="X49" s="4" t="s">
        <v>155</v>
      </c>
      <c r="Y49" s="4" t="s">
        <v>135</v>
      </c>
      <c r="Z49" s="4" t="s">
        <v>135</v>
      </c>
      <c r="AA49" s="4" t="s">
        <v>155</v>
      </c>
      <c r="AB49" s="4" t="s">
        <v>155</v>
      </c>
      <c r="AC49" s="4" t="s">
        <v>135</v>
      </c>
      <c r="AD49" s="4" t="s">
        <v>179</v>
      </c>
      <c r="AE49" s="4" t="s">
        <v>135</v>
      </c>
      <c r="AF49" s="4" t="s">
        <v>135</v>
      </c>
      <c r="AG49" s="4" t="s">
        <v>135</v>
      </c>
      <c r="AH49" s="4" t="s">
        <v>135</v>
      </c>
      <c r="AI49" s="4" t="s">
        <v>155</v>
      </c>
      <c r="AJ49" s="4" t="s">
        <v>135</v>
      </c>
      <c r="AK49" s="4" t="s">
        <v>135</v>
      </c>
      <c r="AL49" s="4" t="s">
        <v>135</v>
      </c>
      <c r="AM49" s="4" t="s">
        <v>136</v>
      </c>
      <c r="AN49" s="4" t="s">
        <v>135</v>
      </c>
      <c r="AO49" s="4" t="s">
        <v>155</v>
      </c>
      <c r="AP49" s="4" t="s">
        <v>135</v>
      </c>
      <c r="AQ49" s="4" t="s">
        <v>135</v>
      </c>
      <c r="AR49" s="4" t="s">
        <v>135</v>
      </c>
      <c r="AS49" s="4" t="s">
        <v>155</v>
      </c>
      <c r="AT49" s="4" t="s">
        <v>135</v>
      </c>
      <c r="AU49" s="4" t="s">
        <v>135</v>
      </c>
      <c r="AV49" s="4" t="s">
        <v>155</v>
      </c>
      <c r="AW49" s="4" t="s">
        <v>155</v>
      </c>
      <c r="AX49" s="4" t="s">
        <v>156</v>
      </c>
      <c r="AY49" s="4" t="s">
        <v>155</v>
      </c>
      <c r="AZ49" s="4" t="s">
        <v>135</v>
      </c>
      <c r="BA49" s="4" t="s">
        <v>135</v>
      </c>
      <c r="BB49" s="4" t="s">
        <v>135</v>
      </c>
      <c r="BC49" s="4" t="s">
        <v>136</v>
      </c>
      <c r="BD49" s="4" t="s">
        <v>135</v>
      </c>
      <c r="BE49" s="4"/>
    </row>
    <row r="50" spans="1:57" x14ac:dyDescent="0.35">
      <c r="A50" s="4" t="s">
        <v>187</v>
      </c>
      <c r="B50" s="4" t="s">
        <v>135</v>
      </c>
      <c r="C50" s="4" t="s">
        <v>135</v>
      </c>
      <c r="D50" s="4" t="s">
        <v>135</v>
      </c>
      <c r="E50" s="4" t="s">
        <v>135</v>
      </c>
      <c r="F50" s="4" t="s">
        <v>135</v>
      </c>
      <c r="G50" s="4" t="s">
        <v>155</v>
      </c>
      <c r="H50" s="4" t="s">
        <v>135</v>
      </c>
      <c r="I50" s="4" t="s">
        <v>155</v>
      </c>
      <c r="J50" s="4" t="s">
        <v>155</v>
      </c>
      <c r="K50" s="4" t="s">
        <v>179</v>
      </c>
      <c r="L50" s="4" t="s">
        <v>155</v>
      </c>
      <c r="M50" s="4" t="s">
        <v>136</v>
      </c>
      <c r="N50" s="4" t="s">
        <v>155</v>
      </c>
      <c r="O50" s="4" t="s">
        <v>155</v>
      </c>
      <c r="P50" s="4" t="s">
        <v>136</v>
      </c>
      <c r="Q50" s="4" t="s">
        <v>156</v>
      </c>
      <c r="R50" s="4" t="s">
        <v>155</v>
      </c>
      <c r="S50" s="4" t="s">
        <v>135</v>
      </c>
      <c r="T50" s="4" t="s">
        <v>156</v>
      </c>
      <c r="U50" s="4" t="s">
        <v>135</v>
      </c>
      <c r="V50" s="4" t="s">
        <v>136</v>
      </c>
      <c r="W50" s="4" t="s">
        <v>135</v>
      </c>
      <c r="X50" s="4" t="s">
        <v>155</v>
      </c>
      <c r="Y50" s="4" t="s">
        <v>135</v>
      </c>
      <c r="Z50" s="4" t="s">
        <v>135</v>
      </c>
      <c r="AA50" s="4" t="s">
        <v>155</v>
      </c>
      <c r="AB50" s="4" t="s">
        <v>155</v>
      </c>
      <c r="AC50" s="4" t="s">
        <v>135</v>
      </c>
      <c r="AD50" s="4" t="s">
        <v>179</v>
      </c>
      <c r="AE50" s="4" t="s">
        <v>135</v>
      </c>
      <c r="AF50" s="4" t="s">
        <v>135</v>
      </c>
      <c r="AG50" s="4" t="s">
        <v>135</v>
      </c>
      <c r="AH50" s="4" t="s">
        <v>135</v>
      </c>
      <c r="AI50" s="4" t="s">
        <v>155</v>
      </c>
      <c r="AJ50" s="4" t="s">
        <v>179</v>
      </c>
      <c r="AK50" s="4" t="s">
        <v>179</v>
      </c>
      <c r="AL50" s="4" t="s">
        <v>135</v>
      </c>
      <c r="AM50" s="4" t="s">
        <v>136</v>
      </c>
      <c r="AN50" s="4" t="s">
        <v>179</v>
      </c>
      <c r="AO50" s="4" t="s">
        <v>155</v>
      </c>
      <c r="AP50" s="4" t="s">
        <v>135</v>
      </c>
      <c r="AQ50" s="4" t="s">
        <v>135</v>
      </c>
      <c r="AR50" s="4" t="s">
        <v>135</v>
      </c>
      <c r="AS50" s="4" t="s">
        <v>155</v>
      </c>
      <c r="AT50" s="4" t="s">
        <v>135</v>
      </c>
      <c r="AU50" s="4" t="s">
        <v>135</v>
      </c>
      <c r="AV50" s="4" t="s">
        <v>155</v>
      </c>
      <c r="AW50" s="4" t="s">
        <v>155</v>
      </c>
      <c r="AX50" s="4" t="s">
        <v>156</v>
      </c>
      <c r="AY50" s="4" t="s">
        <v>155</v>
      </c>
      <c r="AZ50" s="4" t="s">
        <v>135</v>
      </c>
      <c r="BA50" s="4" t="s">
        <v>135</v>
      </c>
      <c r="BB50" s="4" t="s">
        <v>136</v>
      </c>
      <c r="BC50" s="4" t="s">
        <v>136</v>
      </c>
      <c r="BD50" s="4" t="s">
        <v>135</v>
      </c>
      <c r="BE50" s="4"/>
    </row>
    <row r="51" spans="1:57" x14ac:dyDescent="0.35">
      <c r="A51" s="4" t="s">
        <v>188</v>
      </c>
      <c r="B51" s="4" t="s">
        <v>135</v>
      </c>
      <c r="C51" s="4" t="s">
        <v>135</v>
      </c>
      <c r="D51" s="4" t="s">
        <v>135</v>
      </c>
      <c r="E51" s="4" t="s">
        <v>135</v>
      </c>
      <c r="F51" s="4" t="s">
        <v>135</v>
      </c>
      <c r="G51" s="4" t="s">
        <v>155</v>
      </c>
      <c r="H51" s="4" t="s">
        <v>135</v>
      </c>
      <c r="I51" s="4" t="s">
        <v>155</v>
      </c>
      <c r="J51" s="4" t="s">
        <v>155</v>
      </c>
      <c r="K51" s="4" t="s">
        <v>135</v>
      </c>
      <c r="L51" s="4" t="s">
        <v>155</v>
      </c>
      <c r="M51" s="4" t="s">
        <v>136</v>
      </c>
      <c r="N51" s="4" t="s">
        <v>155</v>
      </c>
      <c r="O51" s="4" t="s">
        <v>155</v>
      </c>
      <c r="P51" s="4" t="s">
        <v>135</v>
      </c>
      <c r="Q51" s="4" t="s">
        <v>156</v>
      </c>
      <c r="R51" s="4" t="s">
        <v>155</v>
      </c>
      <c r="S51" s="4" t="s">
        <v>135</v>
      </c>
      <c r="T51" s="4" t="s">
        <v>156</v>
      </c>
      <c r="U51" s="4" t="s">
        <v>135</v>
      </c>
      <c r="V51" s="4" t="s">
        <v>135</v>
      </c>
      <c r="W51" s="4" t="s">
        <v>135</v>
      </c>
      <c r="X51" s="4" t="s">
        <v>155</v>
      </c>
      <c r="Y51" s="4" t="s">
        <v>135</v>
      </c>
      <c r="Z51" s="4" t="s">
        <v>135</v>
      </c>
      <c r="AA51" s="4" t="s">
        <v>155</v>
      </c>
      <c r="AB51" s="4" t="s">
        <v>155</v>
      </c>
      <c r="AC51" s="4" t="s">
        <v>135</v>
      </c>
      <c r="AD51" s="4" t="s">
        <v>135</v>
      </c>
      <c r="AE51" s="4" t="s">
        <v>135</v>
      </c>
      <c r="AF51" s="4" t="s">
        <v>135</v>
      </c>
      <c r="AG51" s="4" t="s">
        <v>135</v>
      </c>
      <c r="AH51" s="4" t="s">
        <v>135</v>
      </c>
      <c r="AI51" s="4" t="s">
        <v>155</v>
      </c>
      <c r="AJ51" s="4" t="s">
        <v>135</v>
      </c>
      <c r="AK51" s="4" t="s">
        <v>135</v>
      </c>
      <c r="AL51" s="4" t="s">
        <v>135</v>
      </c>
      <c r="AM51" s="4" t="s">
        <v>135</v>
      </c>
      <c r="AN51" s="4" t="s">
        <v>135</v>
      </c>
      <c r="AO51" s="4" t="s">
        <v>155</v>
      </c>
      <c r="AP51" s="4" t="s">
        <v>135</v>
      </c>
      <c r="AQ51" s="4" t="s">
        <v>135</v>
      </c>
      <c r="AR51" s="4" t="s">
        <v>135</v>
      </c>
      <c r="AS51" s="4" t="s">
        <v>155</v>
      </c>
      <c r="AT51" s="4" t="s">
        <v>161</v>
      </c>
      <c r="AU51" s="4" t="s">
        <v>135</v>
      </c>
      <c r="AV51" s="4" t="s">
        <v>155</v>
      </c>
      <c r="AW51" s="4" t="s">
        <v>155</v>
      </c>
      <c r="AX51" s="4" t="s">
        <v>156</v>
      </c>
      <c r="AY51" s="4" t="s">
        <v>155</v>
      </c>
      <c r="AZ51" s="4" t="s">
        <v>135</v>
      </c>
      <c r="BA51" s="4" t="s">
        <v>135</v>
      </c>
      <c r="BB51" s="4" t="s">
        <v>135</v>
      </c>
      <c r="BC51" s="4" t="s">
        <v>135</v>
      </c>
      <c r="BD51" s="4" t="s">
        <v>135</v>
      </c>
      <c r="BE51" s="4"/>
    </row>
    <row r="52" spans="1:57" x14ac:dyDescent="0.35">
      <c r="A52" s="4" t="s">
        <v>189</v>
      </c>
      <c r="B52" s="4" t="s">
        <v>135</v>
      </c>
      <c r="C52" s="4" t="s">
        <v>135</v>
      </c>
      <c r="D52" s="4" t="s">
        <v>135</v>
      </c>
      <c r="E52" s="4" t="s">
        <v>136</v>
      </c>
      <c r="F52" s="4" t="s">
        <v>136</v>
      </c>
      <c r="G52" s="4" t="s">
        <v>155</v>
      </c>
      <c r="H52" s="4" t="s">
        <v>135</v>
      </c>
      <c r="I52" s="4" t="s">
        <v>155</v>
      </c>
      <c r="J52" s="4" t="s">
        <v>155</v>
      </c>
      <c r="K52" s="4" t="s">
        <v>135</v>
      </c>
      <c r="L52" s="4" t="s">
        <v>155</v>
      </c>
      <c r="M52" s="4" t="s">
        <v>135</v>
      </c>
      <c r="N52" s="4" t="s">
        <v>155</v>
      </c>
      <c r="O52" s="4" t="s">
        <v>155</v>
      </c>
      <c r="P52" s="4" t="s">
        <v>135</v>
      </c>
      <c r="Q52" s="4" t="s">
        <v>156</v>
      </c>
      <c r="R52" s="4" t="s">
        <v>155</v>
      </c>
      <c r="S52" s="4" t="s">
        <v>135</v>
      </c>
      <c r="T52" s="4" t="s">
        <v>156</v>
      </c>
      <c r="U52" s="4" t="s">
        <v>135</v>
      </c>
      <c r="V52" s="4" t="s">
        <v>136</v>
      </c>
      <c r="W52" s="4" t="s">
        <v>135</v>
      </c>
      <c r="X52" s="4" t="s">
        <v>155</v>
      </c>
      <c r="Y52" s="4" t="s">
        <v>135</v>
      </c>
      <c r="Z52" s="4" t="s">
        <v>136</v>
      </c>
      <c r="AA52" s="4" t="s">
        <v>155</v>
      </c>
      <c r="AB52" s="4" t="s">
        <v>155</v>
      </c>
      <c r="AC52" s="4" t="s">
        <v>135</v>
      </c>
      <c r="AD52" s="4" t="s">
        <v>136</v>
      </c>
      <c r="AE52" s="4" t="s">
        <v>135</v>
      </c>
      <c r="AF52" s="4" t="s">
        <v>135</v>
      </c>
      <c r="AG52" s="4" t="s">
        <v>136</v>
      </c>
      <c r="AH52" s="4" t="s">
        <v>136</v>
      </c>
      <c r="AI52" s="4" t="s">
        <v>155</v>
      </c>
      <c r="AJ52" s="4" t="s">
        <v>135</v>
      </c>
      <c r="AK52" s="4" t="s">
        <v>135</v>
      </c>
      <c r="AL52" s="4" t="s">
        <v>135</v>
      </c>
      <c r="AM52" s="4" t="s">
        <v>135</v>
      </c>
      <c r="AN52" s="4" t="s">
        <v>135</v>
      </c>
      <c r="AO52" s="4" t="s">
        <v>155</v>
      </c>
      <c r="AP52" s="4" t="s">
        <v>135</v>
      </c>
      <c r="AQ52" s="4" t="s">
        <v>135</v>
      </c>
      <c r="AR52" s="4" t="s">
        <v>136</v>
      </c>
      <c r="AS52" s="4" t="s">
        <v>155</v>
      </c>
      <c r="AT52" s="4" t="s">
        <v>135</v>
      </c>
      <c r="AU52" s="4" t="s">
        <v>135</v>
      </c>
      <c r="AV52" s="4" t="s">
        <v>155</v>
      </c>
      <c r="AW52" s="4" t="s">
        <v>155</v>
      </c>
      <c r="AX52" s="4" t="s">
        <v>156</v>
      </c>
      <c r="AY52" s="4" t="s">
        <v>155</v>
      </c>
      <c r="AZ52" s="4" t="s">
        <v>135</v>
      </c>
      <c r="BA52" s="4" t="s">
        <v>135</v>
      </c>
      <c r="BB52" s="4" t="s">
        <v>135</v>
      </c>
      <c r="BC52" s="4" t="s">
        <v>135</v>
      </c>
      <c r="BD52" s="4" t="s">
        <v>135</v>
      </c>
      <c r="BE52" s="4"/>
    </row>
    <row r="53" spans="1:57" x14ac:dyDescent="0.35">
      <c r="A53" s="4" t="s">
        <v>190</v>
      </c>
      <c r="B53" s="4" t="s">
        <v>135</v>
      </c>
      <c r="C53" s="4" t="s">
        <v>136</v>
      </c>
      <c r="D53" s="4" t="s">
        <v>135</v>
      </c>
      <c r="E53" s="4" t="s">
        <v>136</v>
      </c>
      <c r="F53" s="4" t="s">
        <v>135</v>
      </c>
      <c r="G53" s="4" t="s">
        <v>155</v>
      </c>
      <c r="H53" s="4" t="s">
        <v>136</v>
      </c>
      <c r="I53" s="4" t="s">
        <v>155</v>
      </c>
      <c r="J53" s="4" t="s">
        <v>155</v>
      </c>
      <c r="K53" s="4" t="s">
        <v>136</v>
      </c>
      <c r="L53" s="4" t="s">
        <v>155</v>
      </c>
      <c r="M53" s="4" t="s">
        <v>136</v>
      </c>
      <c r="N53" s="4" t="s">
        <v>155</v>
      </c>
      <c r="O53" s="4" t="s">
        <v>155</v>
      </c>
      <c r="P53" s="4" t="s">
        <v>136</v>
      </c>
      <c r="Q53" s="4" t="s">
        <v>156</v>
      </c>
      <c r="R53" s="4" t="s">
        <v>155</v>
      </c>
      <c r="S53" s="4" t="s">
        <v>136</v>
      </c>
      <c r="T53" s="4" t="s">
        <v>156</v>
      </c>
      <c r="U53" s="4" t="s">
        <v>135</v>
      </c>
      <c r="V53" s="4" t="s">
        <v>136</v>
      </c>
      <c r="W53" s="4" t="s">
        <v>179</v>
      </c>
      <c r="X53" s="4" t="s">
        <v>155</v>
      </c>
      <c r="Y53" s="4" t="s">
        <v>135</v>
      </c>
      <c r="Z53" s="4" t="s">
        <v>179</v>
      </c>
      <c r="AA53" s="4" t="s">
        <v>155</v>
      </c>
      <c r="AB53" s="4" t="s">
        <v>155</v>
      </c>
      <c r="AC53" s="4" t="s">
        <v>135</v>
      </c>
      <c r="AD53" s="4" t="s">
        <v>179</v>
      </c>
      <c r="AE53" s="4" t="s">
        <v>135</v>
      </c>
      <c r="AF53" s="4" t="s">
        <v>136</v>
      </c>
      <c r="AG53" s="4" t="s">
        <v>136</v>
      </c>
      <c r="AH53" s="4" t="s">
        <v>135</v>
      </c>
      <c r="AI53" s="4" t="s">
        <v>155</v>
      </c>
      <c r="AJ53" s="4" t="s">
        <v>135</v>
      </c>
      <c r="AK53" s="4" t="s">
        <v>135</v>
      </c>
      <c r="AL53" s="4" t="s">
        <v>135</v>
      </c>
      <c r="AM53" s="4" t="s">
        <v>179</v>
      </c>
      <c r="AN53" s="4" t="s">
        <v>136</v>
      </c>
      <c r="AO53" s="4" t="s">
        <v>155</v>
      </c>
      <c r="AP53" s="4" t="s">
        <v>135</v>
      </c>
      <c r="AQ53" s="4" t="s">
        <v>135</v>
      </c>
      <c r="AR53" s="4" t="s">
        <v>179</v>
      </c>
      <c r="AS53" s="4" t="s">
        <v>155</v>
      </c>
      <c r="AT53" s="4" t="s">
        <v>161</v>
      </c>
      <c r="AU53" s="4" t="s">
        <v>135</v>
      </c>
      <c r="AV53" s="4" t="s">
        <v>155</v>
      </c>
      <c r="AW53" s="4" t="s">
        <v>155</v>
      </c>
      <c r="AX53" s="4" t="s">
        <v>156</v>
      </c>
      <c r="AY53" s="4" t="s">
        <v>155</v>
      </c>
      <c r="AZ53" s="4" t="s">
        <v>135</v>
      </c>
      <c r="BA53" s="4" t="s">
        <v>135</v>
      </c>
      <c r="BB53" s="4" t="s">
        <v>136</v>
      </c>
      <c r="BC53" s="4" t="s">
        <v>136</v>
      </c>
      <c r="BD53" s="4" t="s">
        <v>136</v>
      </c>
      <c r="BE53" s="4"/>
    </row>
    <row r="54" spans="1:57" x14ac:dyDescent="0.35">
      <c r="A54" s="4" t="s">
        <v>191</v>
      </c>
      <c r="B54" s="4" t="s">
        <v>135</v>
      </c>
      <c r="C54" s="4" t="s">
        <v>135</v>
      </c>
      <c r="D54" s="4" t="s">
        <v>135</v>
      </c>
      <c r="E54" s="4" t="s">
        <v>179</v>
      </c>
      <c r="F54" s="4" t="s">
        <v>135</v>
      </c>
      <c r="G54" s="4" t="s">
        <v>155</v>
      </c>
      <c r="H54" s="4" t="s">
        <v>179</v>
      </c>
      <c r="I54" s="4" t="s">
        <v>155</v>
      </c>
      <c r="J54" s="4" t="s">
        <v>155</v>
      </c>
      <c r="K54" s="4" t="s">
        <v>135</v>
      </c>
      <c r="L54" s="4" t="s">
        <v>155</v>
      </c>
      <c r="M54" s="4" t="s">
        <v>135</v>
      </c>
      <c r="N54" s="4" t="s">
        <v>155</v>
      </c>
      <c r="O54" s="4" t="s">
        <v>155</v>
      </c>
      <c r="P54" s="4" t="s">
        <v>135</v>
      </c>
      <c r="Q54" s="4" t="s">
        <v>156</v>
      </c>
      <c r="R54" s="4" t="s">
        <v>155</v>
      </c>
      <c r="S54" s="4" t="s">
        <v>179</v>
      </c>
      <c r="T54" s="4" t="s">
        <v>156</v>
      </c>
      <c r="U54" s="4" t="s">
        <v>135</v>
      </c>
      <c r="V54" s="4" t="s">
        <v>135</v>
      </c>
      <c r="W54" s="4" t="s">
        <v>179</v>
      </c>
      <c r="X54" s="4" t="s">
        <v>155</v>
      </c>
      <c r="Y54" s="4" t="s">
        <v>135</v>
      </c>
      <c r="Z54" s="4" t="s">
        <v>135</v>
      </c>
      <c r="AA54" s="4" t="s">
        <v>155</v>
      </c>
      <c r="AB54" s="4" t="s">
        <v>155</v>
      </c>
      <c r="AC54" s="4" t="s">
        <v>135</v>
      </c>
      <c r="AD54" s="4" t="s">
        <v>179</v>
      </c>
      <c r="AE54" s="4" t="s">
        <v>135</v>
      </c>
      <c r="AF54" s="4" t="s">
        <v>179</v>
      </c>
      <c r="AG54" s="4" t="s">
        <v>179</v>
      </c>
      <c r="AH54" s="4" t="s">
        <v>136</v>
      </c>
      <c r="AI54" s="4" t="s">
        <v>155</v>
      </c>
      <c r="AJ54" s="4" t="s">
        <v>135</v>
      </c>
      <c r="AK54" s="4" t="s">
        <v>135</v>
      </c>
      <c r="AL54" s="4" t="s">
        <v>135</v>
      </c>
      <c r="AM54" s="4" t="s">
        <v>179</v>
      </c>
      <c r="AN54" s="4" t="s">
        <v>135</v>
      </c>
      <c r="AO54" s="4" t="s">
        <v>155</v>
      </c>
      <c r="AP54" s="4" t="s">
        <v>135</v>
      </c>
      <c r="AQ54" s="4" t="s">
        <v>135</v>
      </c>
      <c r="AR54" s="4" t="s">
        <v>135</v>
      </c>
      <c r="AS54" s="4" t="s">
        <v>155</v>
      </c>
      <c r="AT54" s="4" t="s">
        <v>135</v>
      </c>
      <c r="AU54" s="4" t="s">
        <v>135</v>
      </c>
      <c r="AV54" s="4" t="s">
        <v>155</v>
      </c>
      <c r="AW54" s="4" t="s">
        <v>155</v>
      </c>
      <c r="AX54" s="4" t="s">
        <v>156</v>
      </c>
      <c r="AY54" s="4" t="s">
        <v>155</v>
      </c>
      <c r="AZ54" s="4" t="s">
        <v>135</v>
      </c>
      <c r="BA54" s="4" t="s">
        <v>136</v>
      </c>
      <c r="BB54" s="4" t="s">
        <v>179</v>
      </c>
      <c r="BC54" s="4" t="s">
        <v>179</v>
      </c>
      <c r="BD54" s="4" t="s">
        <v>135</v>
      </c>
      <c r="BE54" s="4"/>
    </row>
    <row r="55" spans="1:57" x14ac:dyDescent="0.35">
      <c r="A55" s="4" t="s">
        <v>192</v>
      </c>
      <c r="B55" s="4" t="s">
        <v>179</v>
      </c>
      <c r="C55" s="4" t="s">
        <v>135</v>
      </c>
      <c r="D55" s="4" t="s">
        <v>135</v>
      </c>
      <c r="E55" s="4" t="s">
        <v>179</v>
      </c>
      <c r="F55" s="4" t="s">
        <v>135</v>
      </c>
      <c r="G55" s="4" t="s">
        <v>155</v>
      </c>
      <c r="H55" s="4" t="s">
        <v>179</v>
      </c>
      <c r="I55" s="4" t="s">
        <v>155</v>
      </c>
      <c r="J55" s="4" t="s">
        <v>155</v>
      </c>
      <c r="K55" s="4" t="s">
        <v>135</v>
      </c>
      <c r="L55" s="4" t="s">
        <v>155</v>
      </c>
      <c r="M55" s="4" t="s">
        <v>179</v>
      </c>
      <c r="N55" s="4" t="s">
        <v>155</v>
      </c>
      <c r="O55" s="4" t="s">
        <v>155</v>
      </c>
      <c r="P55" s="4" t="s">
        <v>135</v>
      </c>
      <c r="Q55" s="4" t="s">
        <v>156</v>
      </c>
      <c r="R55" s="4" t="s">
        <v>155</v>
      </c>
      <c r="S55" s="4" t="s">
        <v>179</v>
      </c>
      <c r="T55" s="4" t="s">
        <v>156</v>
      </c>
      <c r="U55" s="4" t="s">
        <v>135</v>
      </c>
      <c r="V55" s="4" t="s">
        <v>135</v>
      </c>
      <c r="W55" s="4" t="s">
        <v>179</v>
      </c>
      <c r="X55" s="4" t="s">
        <v>155</v>
      </c>
      <c r="Y55" s="4" t="s">
        <v>135</v>
      </c>
      <c r="Z55" s="4" t="s">
        <v>136</v>
      </c>
      <c r="AA55" s="4" t="s">
        <v>155</v>
      </c>
      <c r="AB55" s="4" t="s">
        <v>155</v>
      </c>
      <c r="AC55" s="4" t="s">
        <v>135</v>
      </c>
      <c r="AD55" s="4" t="s">
        <v>179</v>
      </c>
      <c r="AE55" s="4" t="s">
        <v>135</v>
      </c>
      <c r="AF55" s="4" t="s">
        <v>179</v>
      </c>
      <c r="AG55" s="4" t="s">
        <v>179</v>
      </c>
      <c r="AH55" s="4" t="s">
        <v>135</v>
      </c>
      <c r="AI55" s="4" t="s">
        <v>155</v>
      </c>
      <c r="AJ55" s="4" t="s">
        <v>135</v>
      </c>
      <c r="AK55" s="4" t="s">
        <v>135</v>
      </c>
      <c r="AL55" s="4" t="s">
        <v>135</v>
      </c>
      <c r="AM55" s="4" t="s">
        <v>179</v>
      </c>
      <c r="AN55" s="4" t="s">
        <v>135</v>
      </c>
      <c r="AO55" s="4" t="s">
        <v>155</v>
      </c>
      <c r="AP55" s="4" t="s">
        <v>179</v>
      </c>
      <c r="AQ55" s="4" t="s">
        <v>135</v>
      </c>
      <c r="AR55" s="4" t="s">
        <v>179</v>
      </c>
      <c r="AS55" s="4" t="s">
        <v>155</v>
      </c>
      <c r="AT55" s="4" t="s">
        <v>135</v>
      </c>
      <c r="AU55" s="4" t="s">
        <v>135</v>
      </c>
      <c r="AV55" s="4" t="s">
        <v>155</v>
      </c>
      <c r="AW55" s="4" t="s">
        <v>155</v>
      </c>
      <c r="AX55" s="4" t="s">
        <v>156</v>
      </c>
      <c r="AY55" s="4" t="s">
        <v>155</v>
      </c>
      <c r="AZ55" s="4" t="s">
        <v>135</v>
      </c>
      <c r="BA55" s="4" t="s">
        <v>135</v>
      </c>
      <c r="BB55" s="4" t="s">
        <v>135</v>
      </c>
      <c r="BC55" s="4" t="s">
        <v>179</v>
      </c>
      <c r="BD55" s="4" t="s">
        <v>135</v>
      </c>
      <c r="BE55" s="4"/>
    </row>
    <row r="56" spans="1:57" x14ac:dyDescent="0.35">
      <c r="A56" s="4" t="s">
        <v>193</v>
      </c>
      <c r="B56" s="4" t="s">
        <v>179</v>
      </c>
      <c r="C56" s="4" t="s">
        <v>136</v>
      </c>
      <c r="D56" s="4" t="s">
        <v>136</v>
      </c>
      <c r="E56" s="4" t="s">
        <v>179</v>
      </c>
      <c r="F56" s="4" t="s">
        <v>179</v>
      </c>
      <c r="G56" s="4" t="s">
        <v>155</v>
      </c>
      <c r="H56" s="4" t="s">
        <v>136</v>
      </c>
      <c r="I56" s="4" t="s">
        <v>155</v>
      </c>
      <c r="J56" s="4" t="s">
        <v>155</v>
      </c>
      <c r="K56" s="4" t="s">
        <v>135</v>
      </c>
      <c r="L56" s="4" t="s">
        <v>155</v>
      </c>
      <c r="M56" s="4" t="s">
        <v>135</v>
      </c>
      <c r="N56" s="4" t="s">
        <v>155</v>
      </c>
      <c r="O56" s="4" t="s">
        <v>155</v>
      </c>
      <c r="P56" s="4" t="s">
        <v>136</v>
      </c>
      <c r="Q56" s="4" t="s">
        <v>156</v>
      </c>
      <c r="R56" s="4" t="s">
        <v>155</v>
      </c>
      <c r="S56" s="4" t="s">
        <v>179</v>
      </c>
      <c r="T56" s="4" t="s">
        <v>156</v>
      </c>
      <c r="U56" s="4" t="s">
        <v>135</v>
      </c>
      <c r="V56" s="4" t="s">
        <v>136</v>
      </c>
      <c r="W56" s="4" t="s">
        <v>179</v>
      </c>
      <c r="X56" s="4" t="s">
        <v>155</v>
      </c>
      <c r="Y56" s="4" t="s">
        <v>135</v>
      </c>
      <c r="Z56" s="4" t="s">
        <v>136</v>
      </c>
      <c r="AA56" s="4" t="s">
        <v>155</v>
      </c>
      <c r="AB56" s="4" t="s">
        <v>155</v>
      </c>
      <c r="AC56" s="4" t="s">
        <v>179</v>
      </c>
      <c r="AD56" s="4" t="s">
        <v>179</v>
      </c>
      <c r="AE56" s="4" t="s">
        <v>179</v>
      </c>
      <c r="AF56" s="4" t="s">
        <v>179</v>
      </c>
      <c r="AG56" s="4" t="s">
        <v>179</v>
      </c>
      <c r="AH56" s="4" t="s">
        <v>179</v>
      </c>
      <c r="AI56" s="4" t="s">
        <v>155</v>
      </c>
      <c r="AJ56" s="4" t="s">
        <v>135</v>
      </c>
      <c r="AK56" s="4" t="s">
        <v>135</v>
      </c>
      <c r="AL56" s="4" t="s">
        <v>136</v>
      </c>
      <c r="AM56" s="4" t="s">
        <v>179</v>
      </c>
      <c r="AN56" s="4" t="s">
        <v>136</v>
      </c>
      <c r="AO56" s="4" t="s">
        <v>155</v>
      </c>
      <c r="AP56" s="4" t="s">
        <v>135</v>
      </c>
      <c r="AQ56" s="4" t="s">
        <v>135</v>
      </c>
      <c r="AR56" s="4" t="s">
        <v>136</v>
      </c>
      <c r="AS56" s="4" t="s">
        <v>155</v>
      </c>
      <c r="AT56" s="4" t="s">
        <v>135</v>
      </c>
      <c r="AU56" s="4" t="s">
        <v>135</v>
      </c>
      <c r="AV56" s="4" t="s">
        <v>155</v>
      </c>
      <c r="AW56" s="4" t="s">
        <v>155</v>
      </c>
      <c r="AX56" s="4" t="s">
        <v>156</v>
      </c>
      <c r="AY56" s="4" t="s">
        <v>155</v>
      </c>
      <c r="AZ56" s="4" t="s">
        <v>135</v>
      </c>
      <c r="BA56" s="4" t="s">
        <v>179</v>
      </c>
      <c r="BB56" s="4" t="s">
        <v>136</v>
      </c>
      <c r="BC56" s="4" t="s">
        <v>179</v>
      </c>
      <c r="BD56" s="4" t="s">
        <v>136</v>
      </c>
      <c r="BE56" s="4"/>
    </row>
    <row r="57" spans="1:57" x14ac:dyDescent="0.35">
      <c r="A57" s="4" t="s">
        <v>194</v>
      </c>
      <c r="B57" s="4">
        <v>16</v>
      </c>
      <c r="C57" s="4">
        <v>7</v>
      </c>
      <c r="D57" s="4">
        <v>11</v>
      </c>
      <c r="E57" s="4" t="s">
        <v>179</v>
      </c>
      <c r="F57" s="4">
        <v>9</v>
      </c>
      <c r="G57" s="4" t="s">
        <v>155</v>
      </c>
      <c r="H57" s="4">
        <v>3</v>
      </c>
      <c r="I57" s="4" t="s">
        <v>155</v>
      </c>
      <c r="J57" s="4" t="s">
        <v>155</v>
      </c>
      <c r="K57" s="4">
        <v>11</v>
      </c>
      <c r="L57" s="4" t="s">
        <v>155</v>
      </c>
      <c r="M57" s="4">
        <v>7</v>
      </c>
      <c r="N57" s="4" t="s">
        <v>155</v>
      </c>
      <c r="O57" s="4" t="s">
        <v>155</v>
      </c>
      <c r="P57" s="4">
        <v>10</v>
      </c>
      <c r="Q57" s="4" t="s">
        <v>156</v>
      </c>
      <c r="R57" s="4" t="s">
        <v>155</v>
      </c>
      <c r="S57" s="4" t="s">
        <v>179</v>
      </c>
      <c r="T57" s="4" t="s">
        <v>156</v>
      </c>
      <c r="U57" s="4">
        <v>9</v>
      </c>
      <c r="V57" s="4">
        <v>11</v>
      </c>
      <c r="W57" s="4" t="s">
        <v>179</v>
      </c>
      <c r="X57" s="4" t="s">
        <v>155</v>
      </c>
      <c r="Y57" s="4">
        <v>1</v>
      </c>
      <c r="Z57" s="4">
        <v>6</v>
      </c>
      <c r="AA57" s="4" t="s">
        <v>155</v>
      </c>
      <c r="AB57" s="4" t="s">
        <v>155</v>
      </c>
      <c r="AC57" s="4">
        <v>9</v>
      </c>
      <c r="AD57" s="4" t="s">
        <v>179</v>
      </c>
      <c r="AE57" s="4">
        <v>15</v>
      </c>
      <c r="AF57" s="4" t="s">
        <v>179</v>
      </c>
      <c r="AG57" s="4" t="s">
        <v>179</v>
      </c>
      <c r="AH57" s="4">
        <v>7</v>
      </c>
      <c r="AI57" s="4" t="s">
        <v>155</v>
      </c>
      <c r="AJ57" s="4">
        <v>5</v>
      </c>
      <c r="AK57" s="4">
        <v>9</v>
      </c>
      <c r="AL57" s="4">
        <v>7</v>
      </c>
      <c r="AM57" s="4" t="s">
        <v>179</v>
      </c>
      <c r="AN57" s="4" t="s">
        <v>179</v>
      </c>
      <c r="AO57" s="4" t="s">
        <v>155</v>
      </c>
      <c r="AP57" s="4">
        <v>3</v>
      </c>
      <c r="AQ57" s="4">
        <v>11</v>
      </c>
      <c r="AR57" s="4">
        <v>1</v>
      </c>
      <c r="AS57" s="4" t="s">
        <v>155</v>
      </c>
      <c r="AT57" s="4">
        <v>9</v>
      </c>
      <c r="AU57" s="4">
        <v>5</v>
      </c>
      <c r="AV57" s="4" t="s">
        <v>155</v>
      </c>
      <c r="AW57" s="4" t="s">
        <v>155</v>
      </c>
      <c r="AX57" s="4" t="s">
        <v>156</v>
      </c>
      <c r="AY57" s="4" t="s">
        <v>155</v>
      </c>
      <c r="AZ57" s="4">
        <v>10</v>
      </c>
      <c r="BA57" s="4">
        <v>13</v>
      </c>
      <c r="BB57" s="4" t="s">
        <v>179</v>
      </c>
      <c r="BC57" s="4" t="s">
        <v>179</v>
      </c>
      <c r="BD57" s="4">
        <v>7</v>
      </c>
      <c r="BE57" s="4"/>
    </row>
    <row r="58" spans="1:57" x14ac:dyDescent="0.35">
      <c r="A58" s="4" t="s">
        <v>195</v>
      </c>
      <c r="B58" s="4">
        <v>10</v>
      </c>
      <c r="C58" s="4">
        <v>15</v>
      </c>
      <c r="D58" s="4">
        <v>10</v>
      </c>
      <c r="E58" s="4" t="s">
        <v>179</v>
      </c>
      <c r="F58" s="4">
        <v>10</v>
      </c>
      <c r="G58" s="4" t="s">
        <v>155</v>
      </c>
      <c r="H58" s="4">
        <v>12</v>
      </c>
      <c r="I58" s="4" t="s">
        <v>155</v>
      </c>
      <c r="J58" s="4" t="s">
        <v>155</v>
      </c>
      <c r="K58" s="4">
        <v>8</v>
      </c>
      <c r="L58" s="4" t="s">
        <v>155</v>
      </c>
      <c r="M58" s="4">
        <v>6</v>
      </c>
      <c r="N58" s="4" t="s">
        <v>155</v>
      </c>
      <c r="O58" s="4" t="s">
        <v>155</v>
      </c>
      <c r="P58" s="4" t="s">
        <v>196</v>
      </c>
      <c r="Q58" s="4" t="s">
        <v>156</v>
      </c>
      <c r="R58" s="4" t="s">
        <v>155</v>
      </c>
      <c r="S58" s="4" t="s">
        <v>179</v>
      </c>
      <c r="T58" s="4" t="s">
        <v>156</v>
      </c>
      <c r="U58" s="4">
        <v>10</v>
      </c>
      <c r="V58" s="4">
        <v>6</v>
      </c>
      <c r="W58" s="4" t="s">
        <v>179</v>
      </c>
      <c r="X58" s="4" t="s">
        <v>155</v>
      </c>
      <c r="Y58" s="4">
        <v>6</v>
      </c>
      <c r="Z58" s="4">
        <v>5</v>
      </c>
      <c r="AA58" s="4" t="s">
        <v>155</v>
      </c>
      <c r="AB58" s="4" t="s">
        <v>155</v>
      </c>
      <c r="AC58" s="4">
        <v>8</v>
      </c>
      <c r="AD58" s="4" t="s">
        <v>179</v>
      </c>
      <c r="AE58" s="4">
        <v>7</v>
      </c>
      <c r="AF58" s="4">
        <v>8</v>
      </c>
      <c r="AG58" s="4" t="s">
        <v>179</v>
      </c>
      <c r="AH58" s="4">
        <v>10</v>
      </c>
      <c r="AI58" s="4" t="s">
        <v>155</v>
      </c>
      <c r="AJ58" s="4">
        <v>10</v>
      </c>
      <c r="AK58" s="4">
        <v>10</v>
      </c>
      <c r="AL58" s="4">
        <v>8</v>
      </c>
      <c r="AM58" s="4" t="s">
        <v>179</v>
      </c>
      <c r="AN58" s="4" t="s">
        <v>179</v>
      </c>
      <c r="AO58" s="4" t="s">
        <v>155</v>
      </c>
      <c r="AP58" s="4">
        <v>10</v>
      </c>
      <c r="AQ58" s="4">
        <v>8</v>
      </c>
      <c r="AR58" s="4" t="s">
        <v>196</v>
      </c>
      <c r="AS58" s="4" t="s">
        <v>155</v>
      </c>
      <c r="AT58" s="4">
        <v>8</v>
      </c>
      <c r="AU58" s="4" t="s">
        <v>196</v>
      </c>
      <c r="AV58" s="4" t="s">
        <v>155</v>
      </c>
      <c r="AW58" s="4" t="s">
        <v>155</v>
      </c>
      <c r="AX58" s="4" t="s">
        <v>156</v>
      </c>
      <c r="AY58" s="4" t="s">
        <v>155</v>
      </c>
      <c r="AZ58" s="4">
        <v>6</v>
      </c>
      <c r="BA58" s="4" t="s">
        <v>196</v>
      </c>
      <c r="BB58" s="4">
        <v>10</v>
      </c>
      <c r="BC58" s="4" t="s">
        <v>179</v>
      </c>
      <c r="BD58" s="4">
        <v>6</v>
      </c>
      <c r="BE58" s="4"/>
    </row>
    <row r="59" spans="1:57" s="7" customFormat="1" x14ac:dyDescent="0.35">
      <c r="A59" s="7" t="s">
        <v>197</v>
      </c>
      <c r="AA59" s="7" t="s">
        <v>155</v>
      </c>
      <c r="AS59" s="7" t="s">
        <v>155</v>
      </c>
      <c r="AT59" s="56"/>
    </row>
    <row r="60" spans="1:57" x14ac:dyDescent="0.35">
      <c r="A60" s="4" t="s">
        <v>198</v>
      </c>
      <c r="B60" s="4" t="s">
        <v>135</v>
      </c>
      <c r="C60" s="4" t="s">
        <v>135</v>
      </c>
      <c r="D60" s="4" t="s">
        <v>135</v>
      </c>
      <c r="E60" s="4" t="s">
        <v>135</v>
      </c>
      <c r="F60" s="4" t="s">
        <v>135</v>
      </c>
      <c r="G60" s="4" t="s">
        <v>155</v>
      </c>
      <c r="H60" s="4" t="s">
        <v>135</v>
      </c>
      <c r="I60" s="4" t="s">
        <v>155</v>
      </c>
      <c r="J60" s="4" t="s">
        <v>155</v>
      </c>
      <c r="K60" s="4" t="s">
        <v>135</v>
      </c>
      <c r="L60" s="4" t="s">
        <v>155</v>
      </c>
      <c r="M60" s="4" t="s">
        <v>135</v>
      </c>
      <c r="N60" s="4" t="s">
        <v>155</v>
      </c>
      <c r="O60" s="4" t="s">
        <v>155</v>
      </c>
      <c r="P60" s="4" t="s">
        <v>135</v>
      </c>
      <c r="Q60" s="4" t="s">
        <v>156</v>
      </c>
      <c r="R60" s="4" t="s">
        <v>155</v>
      </c>
      <c r="S60" s="4" t="s">
        <v>135</v>
      </c>
      <c r="T60" s="4" t="s">
        <v>156</v>
      </c>
      <c r="U60" s="4" t="s">
        <v>135</v>
      </c>
      <c r="V60" s="4" t="s">
        <v>135</v>
      </c>
      <c r="W60" s="4" t="s">
        <v>135</v>
      </c>
      <c r="X60" s="4" t="s">
        <v>155</v>
      </c>
      <c r="Y60" s="4" t="s">
        <v>135</v>
      </c>
      <c r="Z60" s="4" t="s">
        <v>135</v>
      </c>
      <c r="AA60" s="4" t="s">
        <v>155</v>
      </c>
      <c r="AB60" s="4" t="s">
        <v>155</v>
      </c>
      <c r="AC60" s="4" t="s">
        <v>135</v>
      </c>
      <c r="AD60" s="4" t="s">
        <v>135</v>
      </c>
      <c r="AE60" s="4" t="s">
        <v>135</v>
      </c>
      <c r="AF60" s="4" t="s">
        <v>135</v>
      </c>
      <c r="AG60" s="4" t="s">
        <v>135</v>
      </c>
      <c r="AH60" s="4" t="s">
        <v>135</v>
      </c>
      <c r="AI60" s="4" t="s">
        <v>155</v>
      </c>
      <c r="AJ60" s="4" t="s">
        <v>135</v>
      </c>
      <c r="AK60" s="4" t="s">
        <v>135</v>
      </c>
      <c r="AL60" s="4" t="s">
        <v>135</v>
      </c>
      <c r="AM60" s="4" t="s">
        <v>135</v>
      </c>
      <c r="AN60" s="4" t="s">
        <v>135</v>
      </c>
      <c r="AO60" s="4" t="s">
        <v>155</v>
      </c>
      <c r="AP60" s="4" t="s">
        <v>135</v>
      </c>
      <c r="AQ60" s="4" t="s">
        <v>135</v>
      </c>
      <c r="AR60" s="4" t="s">
        <v>135</v>
      </c>
      <c r="AS60" s="4" t="s">
        <v>155</v>
      </c>
      <c r="AT60" s="4" t="s">
        <v>135</v>
      </c>
      <c r="AU60" s="4" t="s">
        <v>135</v>
      </c>
      <c r="AV60" s="4" t="s">
        <v>155</v>
      </c>
      <c r="AW60" s="4" t="s">
        <v>155</v>
      </c>
      <c r="AX60" s="4" t="s">
        <v>156</v>
      </c>
      <c r="AY60" s="4" t="s">
        <v>155</v>
      </c>
      <c r="AZ60" s="4" t="s">
        <v>135</v>
      </c>
      <c r="BA60" s="4" t="s">
        <v>135</v>
      </c>
      <c r="BB60" s="4" t="s">
        <v>161</v>
      </c>
      <c r="BC60" s="4" t="s">
        <v>135</v>
      </c>
      <c r="BD60" s="4" t="s">
        <v>135</v>
      </c>
      <c r="BE60" s="4"/>
    </row>
    <row r="61" spans="1:57" x14ac:dyDescent="0.35">
      <c r="A61" s="4" t="s">
        <v>199</v>
      </c>
      <c r="B61" s="4" t="s">
        <v>135</v>
      </c>
      <c r="C61" s="4" t="s">
        <v>179</v>
      </c>
      <c r="D61" s="4" t="s">
        <v>135</v>
      </c>
      <c r="E61" s="4" t="s">
        <v>135</v>
      </c>
      <c r="F61" s="4" t="s">
        <v>135</v>
      </c>
      <c r="G61" s="4" t="s">
        <v>155</v>
      </c>
      <c r="H61" s="4" t="s">
        <v>135</v>
      </c>
      <c r="I61" s="4" t="s">
        <v>155</v>
      </c>
      <c r="J61" s="4" t="s">
        <v>155</v>
      </c>
      <c r="K61" s="4" t="s">
        <v>135</v>
      </c>
      <c r="L61" s="4" t="s">
        <v>155</v>
      </c>
      <c r="M61" s="4" t="s">
        <v>135</v>
      </c>
      <c r="N61" s="4" t="s">
        <v>155</v>
      </c>
      <c r="O61" s="4" t="s">
        <v>155</v>
      </c>
      <c r="P61" s="4" t="s">
        <v>135</v>
      </c>
      <c r="Q61" s="4" t="s">
        <v>156</v>
      </c>
      <c r="R61" s="4" t="s">
        <v>155</v>
      </c>
      <c r="S61" s="4" t="s">
        <v>135</v>
      </c>
      <c r="T61" s="4" t="s">
        <v>156</v>
      </c>
      <c r="U61" s="4" t="s">
        <v>135</v>
      </c>
      <c r="V61" s="4" t="s">
        <v>135</v>
      </c>
      <c r="W61" s="4" t="s">
        <v>135</v>
      </c>
      <c r="X61" s="4" t="s">
        <v>155</v>
      </c>
      <c r="Y61" s="4" t="s">
        <v>135</v>
      </c>
      <c r="Z61" s="4" t="s">
        <v>135</v>
      </c>
      <c r="AA61" s="4" t="s">
        <v>155</v>
      </c>
      <c r="AB61" s="4" t="s">
        <v>155</v>
      </c>
      <c r="AC61" s="4" t="s">
        <v>135</v>
      </c>
      <c r="AD61" s="4" t="s">
        <v>135</v>
      </c>
      <c r="AE61" s="4" t="s">
        <v>135</v>
      </c>
      <c r="AF61" s="4" t="s">
        <v>135</v>
      </c>
      <c r="AG61" s="4" t="s">
        <v>135</v>
      </c>
      <c r="AH61" s="4" t="s">
        <v>135</v>
      </c>
      <c r="AI61" s="4" t="s">
        <v>155</v>
      </c>
      <c r="AJ61" s="4" t="s">
        <v>135</v>
      </c>
      <c r="AK61" s="4" t="s">
        <v>135</v>
      </c>
      <c r="AL61" s="4" t="s">
        <v>135</v>
      </c>
      <c r="AM61" s="4" t="s">
        <v>135</v>
      </c>
      <c r="AN61" s="4" t="s">
        <v>135</v>
      </c>
      <c r="AO61" s="4" t="s">
        <v>155</v>
      </c>
      <c r="AP61" s="4" t="s">
        <v>135</v>
      </c>
      <c r="AQ61" s="4" t="s">
        <v>135</v>
      </c>
      <c r="AR61" s="4" t="s">
        <v>135</v>
      </c>
      <c r="AS61" s="4" t="s">
        <v>155</v>
      </c>
      <c r="AT61" s="4" t="s">
        <v>135</v>
      </c>
      <c r="AU61" s="4" t="s">
        <v>135</v>
      </c>
      <c r="AV61" s="4" t="s">
        <v>155</v>
      </c>
      <c r="AW61" s="4" t="s">
        <v>155</v>
      </c>
      <c r="AX61" s="4" t="s">
        <v>156</v>
      </c>
      <c r="AY61" s="4" t="s">
        <v>155</v>
      </c>
      <c r="AZ61" s="4" t="s">
        <v>135</v>
      </c>
      <c r="BA61" s="4" t="s">
        <v>135</v>
      </c>
      <c r="BB61" s="4" t="s">
        <v>135</v>
      </c>
      <c r="BC61" s="4" t="s">
        <v>135</v>
      </c>
      <c r="BD61" s="4" t="s">
        <v>135</v>
      </c>
      <c r="BE61" s="4"/>
    </row>
    <row r="62" spans="1:57" x14ac:dyDescent="0.35">
      <c r="A62" s="4" t="s">
        <v>200</v>
      </c>
      <c r="B62" s="4" t="s">
        <v>135</v>
      </c>
      <c r="C62" s="4" t="s">
        <v>136</v>
      </c>
      <c r="D62" s="4" t="s">
        <v>135</v>
      </c>
      <c r="E62" s="4" t="s">
        <v>135</v>
      </c>
      <c r="F62" s="4" t="s">
        <v>136</v>
      </c>
      <c r="G62" s="4" t="s">
        <v>155</v>
      </c>
      <c r="H62" s="4" t="s">
        <v>136</v>
      </c>
      <c r="I62" s="4" t="s">
        <v>155</v>
      </c>
      <c r="J62" s="4" t="s">
        <v>155</v>
      </c>
      <c r="K62" s="4" t="s">
        <v>135</v>
      </c>
      <c r="L62" s="4" t="s">
        <v>155</v>
      </c>
      <c r="M62" s="4" t="s">
        <v>135</v>
      </c>
      <c r="N62" s="4" t="s">
        <v>155</v>
      </c>
      <c r="O62" s="4" t="s">
        <v>155</v>
      </c>
      <c r="P62" s="4" t="s">
        <v>135</v>
      </c>
      <c r="Q62" s="4" t="s">
        <v>156</v>
      </c>
      <c r="R62" s="4" t="s">
        <v>155</v>
      </c>
      <c r="S62" s="4" t="s">
        <v>135</v>
      </c>
      <c r="T62" s="4" t="s">
        <v>156</v>
      </c>
      <c r="U62" s="4" t="s">
        <v>135</v>
      </c>
      <c r="V62" s="4" t="s">
        <v>135</v>
      </c>
      <c r="W62" s="4" t="s">
        <v>135</v>
      </c>
      <c r="X62" s="4" t="s">
        <v>155</v>
      </c>
      <c r="Y62" s="4" t="s">
        <v>135</v>
      </c>
      <c r="Z62" s="4" t="s">
        <v>135</v>
      </c>
      <c r="AA62" s="4" t="s">
        <v>155</v>
      </c>
      <c r="AB62" s="4" t="s">
        <v>155</v>
      </c>
      <c r="AC62" s="4" t="s">
        <v>135</v>
      </c>
      <c r="AD62" s="4" t="s">
        <v>135</v>
      </c>
      <c r="AE62" s="4" t="s">
        <v>135</v>
      </c>
      <c r="AF62" s="4" t="s">
        <v>135</v>
      </c>
      <c r="AG62" s="4" t="s">
        <v>135</v>
      </c>
      <c r="AH62" s="4" t="s">
        <v>135</v>
      </c>
      <c r="AI62" s="4" t="s">
        <v>155</v>
      </c>
      <c r="AJ62" s="4" t="s">
        <v>135</v>
      </c>
      <c r="AK62" s="4" t="s">
        <v>135</v>
      </c>
      <c r="AL62" s="4" t="s">
        <v>135</v>
      </c>
      <c r="AM62" s="4" t="s">
        <v>135</v>
      </c>
      <c r="AN62" s="4" t="s">
        <v>135</v>
      </c>
      <c r="AO62" s="4" t="s">
        <v>155</v>
      </c>
      <c r="AP62" s="4" t="s">
        <v>135</v>
      </c>
      <c r="AQ62" s="4" t="s">
        <v>135</v>
      </c>
      <c r="AR62" s="4" t="s">
        <v>135</v>
      </c>
      <c r="AS62" s="4" t="s">
        <v>155</v>
      </c>
      <c r="AT62" s="4" t="s">
        <v>135</v>
      </c>
      <c r="AU62" s="4" t="s">
        <v>135</v>
      </c>
      <c r="AV62" s="4" t="s">
        <v>155</v>
      </c>
      <c r="AW62" s="4" t="s">
        <v>155</v>
      </c>
      <c r="AX62" s="4" t="s">
        <v>156</v>
      </c>
      <c r="AY62" s="4" t="s">
        <v>155</v>
      </c>
      <c r="AZ62" s="4" t="s">
        <v>135</v>
      </c>
      <c r="BA62" s="4" t="s">
        <v>135</v>
      </c>
      <c r="BB62" s="4" t="s">
        <v>135</v>
      </c>
      <c r="BC62" s="4" t="s">
        <v>135</v>
      </c>
      <c r="BD62" s="4" t="s">
        <v>135</v>
      </c>
      <c r="BE62" s="4"/>
    </row>
    <row r="63" spans="1:57" x14ac:dyDescent="0.35">
      <c r="A63" s="4" t="s">
        <v>201</v>
      </c>
      <c r="B63" s="4" t="s">
        <v>135</v>
      </c>
      <c r="C63" s="4" t="s">
        <v>62</v>
      </c>
      <c r="D63" s="4" t="s">
        <v>135</v>
      </c>
      <c r="E63" s="4" t="s">
        <v>135</v>
      </c>
      <c r="F63" s="4" t="s">
        <v>62</v>
      </c>
      <c r="G63" s="4" t="s">
        <v>155</v>
      </c>
      <c r="H63" s="4" t="s">
        <v>62</v>
      </c>
      <c r="I63" s="4" t="s">
        <v>155</v>
      </c>
      <c r="J63" s="4" t="s">
        <v>155</v>
      </c>
      <c r="K63" s="4" t="s">
        <v>135</v>
      </c>
      <c r="L63" s="4" t="s">
        <v>155</v>
      </c>
      <c r="M63" s="4" t="s">
        <v>135</v>
      </c>
      <c r="N63" s="4" t="s">
        <v>155</v>
      </c>
      <c r="O63" s="4" t="s">
        <v>155</v>
      </c>
      <c r="P63" s="4" t="s">
        <v>136</v>
      </c>
      <c r="Q63" s="4" t="s">
        <v>156</v>
      </c>
      <c r="R63" s="4" t="s">
        <v>155</v>
      </c>
      <c r="S63" s="4" t="s">
        <v>135</v>
      </c>
      <c r="T63" s="4" t="s">
        <v>156</v>
      </c>
      <c r="U63" s="4" t="s">
        <v>135</v>
      </c>
      <c r="V63" s="4" t="s">
        <v>135</v>
      </c>
      <c r="W63" s="4" t="s">
        <v>135</v>
      </c>
      <c r="X63" s="4" t="s">
        <v>155</v>
      </c>
      <c r="Y63" s="4" t="s">
        <v>135</v>
      </c>
      <c r="Z63" s="4" t="s">
        <v>135</v>
      </c>
      <c r="AA63" s="4" t="s">
        <v>155</v>
      </c>
      <c r="AB63" s="4" t="s">
        <v>155</v>
      </c>
      <c r="AC63" s="4" t="s">
        <v>135</v>
      </c>
      <c r="AD63" s="4" t="s">
        <v>135</v>
      </c>
      <c r="AE63" s="4" t="s">
        <v>135</v>
      </c>
      <c r="AF63" s="4" t="s">
        <v>135</v>
      </c>
      <c r="AG63" s="4" t="s">
        <v>135</v>
      </c>
      <c r="AH63" s="4" t="s">
        <v>135</v>
      </c>
      <c r="AI63" s="4" t="s">
        <v>155</v>
      </c>
      <c r="AJ63" s="4" t="s">
        <v>161</v>
      </c>
      <c r="AK63" s="4" t="s">
        <v>135</v>
      </c>
      <c r="AL63" s="4" t="s">
        <v>136</v>
      </c>
      <c r="AM63" s="4" t="s">
        <v>135</v>
      </c>
      <c r="AN63" s="4" t="s">
        <v>135</v>
      </c>
      <c r="AO63" s="4" t="s">
        <v>155</v>
      </c>
      <c r="AP63" s="4" t="s">
        <v>135</v>
      </c>
      <c r="AQ63" s="4" t="s">
        <v>135</v>
      </c>
      <c r="AR63" s="4" t="s">
        <v>135</v>
      </c>
      <c r="AS63" s="4" t="s">
        <v>155</v>
      </c>
      <c r="AT63" s="4" t="s">
        <v>135</v>
      </c>
      <c r="AU63" s="4" t="s">
        <v>135</v>
      </c>
      <c r="AV63" s="4" t="s">
        <v>155</v>
      </c>
      <c r="AW63" s="4" t="s">
        <v>155</v>
      </c>
      <c r="AX63" s="4" t="s">
        <v>156</v>
      </c>
      <c r="AY63" s="4" t="s">
        <v>155</v>
      </c>
      <c r="AZ63" s="4" t="s">
        <v>135</v>
      </c>
      <c r="BA63" s="4" t="s">
        <v>135</v>
      </c>
      <c r="BB63" s="4" t="s">
        <v>135</v>
      </c>
      <c r="BC63" s="4" t="s">
        <v>135</v>
      </c>
      <c r="BD63" s="4" t="s">
        <v>135</v>
      </c>
      <c r="BE63" s="4"/>
    </row>
    <row r="64" spans="1:57" x14ac:dyDescent="0.35">
      <c r="A64" s="4" t="s">
        <v>202</v>
      </c>
      <c r="B64" s="4" t="s">
        <v>135</v>
      </c>
      <c r="C64" s="4" t="s">
        <v>136</v>
      </c>
      <c r="D64" s="4" t="s">
        <v>135</v>
      </c>
      <c r="E64" s="4" t="s">
        <v>135</v>
      </c>
      <c r="F64" s="4" t="s">
        <v>136</v>
      </c>
      <c r="G64" s="4" t="s">
        <v>155</v>
      </c>
      <c r="H64" s="4" t="s">
        <v>135</v>
      </c>
      <c r="I64" s="4" t="s">
        <v>155</v>
      </c>
      <c r="J64" s="4" t="s">
        <v>155</v>
      </c>
      <c r="K64" s="4" t="s">
        <v>135</v>
      </c>
      <c r="L64" s="4" t="s">
        <v>155</v>
      </c>
      <c r="M64" s="4" t="s">
        <v>135</v>
      </c>
      <c r="N64" s="4" t="s">
        <v>155</v>
      </c>
      <c r="O64" s="4" t="s">
        <v>155</v>
      </c>
      <c r="P64" s="4" t="s">
        <v>136</v>
      </c>
      <c r="Q64" s="4" t="s">
        <v>156</v>
      </c>
      <c r="R64" s="4" t="s">
        <v>155</v>
      </c>
      <c r="S64" s="4" t="s">
        <v>135</v>
      </c>
      <c r="T64" s="4" t="s">
        <v>156</v>
      </c>
      <c r="U64" s="4" t="s">
        <v>135</v>
      </c>
      <c r="V64" s="4" t="s">
        <v>136</v>
      </c>
      <c r="W64" s="4" t="s">
        <v>135</v>
      </c>
      <c r="X64" s="4" t="s">
        <v>155</v>
      </c>
      <c r="Y64" s="4" t="s">
        <v>135</v>
      </c>
      <c r="Z64" s="4" t="s">
        <v>135</v>
      </c>
      <c r="AA64" s="4" t="s">
        <v>155</v>
      </c>
      <c r="AB64" s="4" t="s">
        <v>155</v>
      </c>
      <c r="AC64" s="4" t="s">
        <v>135</v>
      </c>
      <c r="AD64" s="4" t="s">
        <v>135</v>
      </c>
      <c r="AE64" s="4" t="s">
        <v>135</v>
      </c>
      <c r="AF64" s="4" t="s">
        <v>135</v>
      </c>
      <c r="AG64" s="4" t="s">
        <v>135</v>
      </c>
      <c r="AH64" s="4" t="s">
        <v>135</v>
      </c>
      <c r="AI64" s="4" t="s">
        <v>155</v>
      </c>
      <c r="AJ64" s="4" t="s">
        <v>135</v>
      </c>
      <c r="AK64" s="4" t="s">
        <v>135</v>
      </c>
      <c r="AL64" s="4" t="s">
        <v>135</v>
      </c>
      <c r="AM64" s="4" t="s">
        <v>135</v>
      </c>
      <c r="AN64" s="4" t="s">
        <v>135</v>
      </c>
      <c r="AO64" s="4" t="s">
        <v>155</v>
      </c>
      <c r="AP64" s="4" t="s">
        <v>135</v>
      </c>
      <c r="AQ64" s="4" t="s">
        <v>135</v>
      </c>
      <c r="AR64" s="4" t="s">
        <v>136</v>
      </c>
      <c r="AS64" s="4" t="s">
        <v>155</v>
      </c>
      <c r="AT64" s="4" t="s">
        <v>135</v>
      </c>
      <c r="AU64" s="4" t="s">
        <v>135</v>
      </c>
      <c r="AV64" s="4" t="s">
        <v>155</v>
      </c>
      <c r="AW64" s="4" t="s">
        <v>155</v>
      </c>
      <c r="AX64" s="4" t="s">
        <v>156</v>
      </c>
      <c r="AY64" s="4" t="s">
        <v>155</v>
      </c>
      <c r="AZ64" s="4" t="s">
        <v>135</v>
      </c>
      <c r="BA64" s="4" t="s">
        <v>136</v>
      </c>
      <c r="BB64" s="4" t="s">
        <v>135</v>
      </c>
      <c r="BC64" s="4" t="s">
        <v>135</v>
      </c>
      <c r="BD64" s="4" t="s">
        <v>135</v>
      </c>
      <c r="BE64" s="4"/>
    </row>
    <row r="65" spans="1:57" x14ac:dyDescent="0.35">
      <c r="A65" s="4" t="s">
        <v>203</v>
      </c>
      <c r="B65" s="4" t="s">
        <v>135</v>
      </c>
      <c r="C65" s="4" t="s">
        <v>136</v>
      </c>
      <c r="D65" s="4" t="s">
        <v>135</v>
      </c>
      <c r="E65" s="4" t="s">
        <v>136</v>
      </c>
      <c r="F65" s="4" t="s">
        <v>135</v>
      </c>
      <c r="G65" s="4" t="s">
        <v>155</v>
      </c>
      <c r="H65" s="4" t="s">
        <v>135</v>
      </c>
      <c r="I65" s="4" t="s">
        <v>155</v>
      </c>
      <c r="J65" s="4" t="s">
        <v>155</v>
      </c>
      <c r="K65" s="4" t="s">
        <v>135</v>
      </c>
      <c r="L65" s="4" t="s">
        <v>155</v>
      </c>
      <c r="M65" s="4" t="s">
        <v>135</v>
      </c>
      <c r="N65" s="4" t="s">
        <v>155</v>
      </c>
      <c r="O65" s="4" t="s">
        <v>155</v>
      </c>
      <c r="P65" s="4" t="s">
        <v>135</v>
      </c>
      <c r="Q65" s="4" t="s">
        <v>156</v>
      </c>
      <c r="R65" s="4" t="s">
        <v>155</v>
      </c>
      <c r="S65" s="4" t="s">
        <v>135</v>
      </c>
      <c r="T65" s="4" t="s">
        <v>156</v>
      </c>
      <c r="U65" s="4" t="s">
        <v>135</v>
      </c>
      <c r="V65" s="4" t="s">
        <v>179</v>
      </c>
      <c r="W65" s="4" t="s">
        <v>135</v>
      </c>
      <c r="X65" s="4" t="s">
        <v>155</v>
      </c>
      <c r="Y65" s="4" t="s">
        <v>179</v>
      </c>
      <c r="Z65" s="4" t="s">
        <v>135</v>
      </c>
      <c r="AA65" s="4" t="s">
        <v>155</v>
      </c>
      <c r="AB65" s="4" t="s">
        <v>155</v>
      </c>
      <c r="AC65" s="4" t="s">
        <v>135</v>
      </c>
      <c r="AD65" s="4" t="s">
        <v>136</v>
      </c>
      <c r="AE65" s="4" t="s">
        <v>135</v>
      </c>
      <c r="AF65" s="4" t="s">
        <v>135</v>
      </c>
      <c r="AG65" s="4" t="s">
        <v>136</v>
      </c>
      <c r="AH65" s="4" t="s">
        <v>135</v>
      </c>
      <c r="AI65" s="4" t="s">
        <v>155</v>
      </c>
      <c r="AJ65" s="4" t="s">
        <v>135</v>
      </c>
      <c r="AK65" s="4" t="s">
        <v>135</v>
      </c>
      <c r="AL65" s="4" t="s">
        <v>136</v>
      </c>
      <c r="AM65" s="4" t="s">
        <v>179</v>
      </c>
      <c r="AN65" s="4" t="s">
        <v>136</v>
      </c>
      <c r="AO65" s="4" t="s">
        <v>155</v>
      </c>
      <c r="AP65" s="4" t="s">
        <v>136</v>
      </c>
      <c r="AQ65" s="4" t="s">
        <v>135</v>
      </c>
      <c r="AR65" s="4" t="s">
        <v>136</v>
      </c>
      <c r="AS65" s="4" t="s">
        <v>155</v>
      </c>
      <c r="AT65" s="4" t="s">
        <v>135</v>
      </c>
      <c r="AU65" s="4" t="s">
        <v>135</v>
      </c>
      <c r="AV65" s="4" t="s">
        <v>155</v>
      </c>
      <c r="AW65" s="4" t="s">
        <v>155</v>
      </c>
      <c r="AX65" s="4" t="s">
        <v>156</v>
      </c>
      <c r="AY65" s="4" t="s">
        <v>155</v>
      </c>
      <c r="AZ65" s="4" t="s">
        <v>135</v>
      </c>
      <c r="BA65" s="4" t="s">
        <v>135</v>
      </c>
      <c r="BB65" s="4" t="s">
        <v>135</v>
      </c>
      <c r="BC65" s="4" t="s">
        <v>135</v>
      </c>
      <c r="BD65" s="4" t="s">
        <v>135</v>
      </c>
      <c r="BE65" s="4"/>
    </row>
    <row r="66" spans="1:57" s="7" customFormat="1" x14ac:dyDescent="0.35">
      <c r="A66" s="7" t="s">
        <v>204</v>
      </c>
      <c r="AA66" s="7" t="s">
        <v>155</v>
      </c>
      <c r="AS66" s="7" t="s">
        <v>155</v>
      </c>
      <c r="AT66" s="56"/>
    </row>
    <row r="67" spans="1:57" x14ac:dyDescent="0.35">
      <c r="A67" s="4" t="s">
        <v>205</v>
      </c>
      <c r="B67" s="4" t="s">
        <v>135</v>
      </c>
      <c r="C67" s="4" t="s">
        <v>135</v>
      </c>
      <c r="D67" s="4" t="s">
        <v>135</v>
      </c>
      <c r="E67" s="4" t="s">
        <v>161</v>
      </c>
      <c r="F67" s="4" t="s">
        <v>135</v>
      </c>
      <c r="G67" s="4" t="s">
        <v>155</v>
      </c>
      <c r="H67" s="4" t="s">
        <v>135</v>
      </c>
      <c r="I67" s="4" t="s">
        <v>155</v>
      </c>
      <c r="J67" s="4" t="s">
        <v>155</v>
      </c>
      <c r="K67" s="4" t="s">
        <v>136</v>
      </c>
      <c r="L67" s="4" t="s">
        <v>155</v>
      </c>
      <c r="M67" s="4" t="s">
        <v>136</v>
      </c>
      <c r="N67" s="4" t="s">
        <v>155</v>
      </c>
      <c r="O67" s="4" t="s">
        <v>155</v>
      </c>
      <c r="P67" s="4" t="s">
        <v>136</v>
      </c>
      <c r="Q67" s="4" t="s">
        <v>156</v>
      </c>
      <c r="R67" s="4" t="s">
        <v>155</v>
      </c>
      <c r="S67" s="4" t="s">
        <v>135</v>
      </c>
      <c r="T67" s="4" t="s">
        <v>156</v>
      </c>
      <c r="U67" s="4" t="s">
        <v>135</v>
      </c>
      <c r="V67" s="4" t="s">
        <v>135</v>
      </c>
      <c r="W67" s="4" t="s">
        <v>135</v>
      </c>
      <c r="X67" s="4" t="s">
        <v>155</v>
      </c>
      <c r="Y67" s="4" t="s">
        <v>135</v>
      </c>
      <c r="Z67" s="4" t="s">
        <v>135</v>
      </c>
      <c r="AA67" s="4" t="s">
        <v>155</v>
      </c>
      <c r="AB67" s="4" t="s">
        <v>155</v>
      </c>
      <c r="AC67" s="4" t="s">
        <v>161</v>
      </c>
      <c r="AD67" s="4" t="s">
        <v>136</v>
      </c>
      <c r="AE67" s="4" t="s">
        <v>136</v>
      </c>
      <c r="AF67" s="4" t="s">
        <v>135</v>
      </c>
      <c r="AG67" s="4" t="s">
        <v>135</v>
      </c>
      <c r="AH67" s="4" t="s">
        <v>135</v>
      </c>
      <c r="AI67" s="4" t="s">
        <v>155</v>
      </c>
      <c r="AJ67" s="4" t="s">
        <v>135</v>
      </c>
      <c r="AK67" s="4" t="s">
        <v>135</v>
      </c>
      <c r="AL67" s="4" t="s">
        <v>135</v>
      </c>
      <c r="AM67" s="4" t="s">
        <v>135</v>
      </c>
      <c r="AN67" s="4" t="s">
        <v>135</v>
      </c>
      <c r="AO67" s="4" t="s">
        <v>155</v>
      </c>
      <c r="AP67" s="4" t="s">
        <v>135</v>
      </c>
      <c r="AQ67" s="4" t="s">
        <v>136</v>
      </c>
      <c r="AR67" s="4" t="s">
        <v>136</v>
      </c>
      <c r="AS67" s="4" t="s">
        <v>155</v>
      </c>
      <c r="AT67" s="4" t="s">
        <v>135</v>
      </c>
      <c r="AU67" s="4" t="s">
        <v>135</v>
      </c>
      <c r="AV67" s="4" t="s">
        <v>155</v>
      </c>
      <c r="AW67" s="4" t="s">
        <v>155</v>
      </c>
      <c r="AX67" s="4" t="s">
        <v>156</v>
      </c>
      <c r="AY67" s="4" t="s">
        <v>155</v>
      </c>
      <c r="AZ67" s="4" t="s">
        <v>135</v>
      </c>
      <c r="BA67" s="4" t="s">
        <v>136</v>
      </c>
      <c r="BB67" s="4" t="s">
        <v>161</v>
      </c>
      <c r="BC67" s="4" t="s">
        <v>135</v>
      </c>
      <c r="BD67" s="4" t="s">
        <v>135</v>
      </c>
      <c r="BE67" s="4"/>
    </row>
    <row r="68" spans="1:57" x14ac:dyDescent="0.35">
      <c r="G68"/>
      <c r="I68"/>
      <c r="J68"/>
      <c r="L68"/>
      <c r="R68"/>
      <c r="T68"/>
      <c r="X68"/>
      <c r="AA68"/>
      <c r="AB68"/>
      <c r="AD68"/>
      <c r="AI68"/>
      <c r="AJ68"/>
      <c r="AL68"/>
      <c r="AO68"/>
      <c r="AS68"/>
      <c r="AT68"/>
      <c r="AV68"/>
      <c r="AW68"/>
      <c r="AX68"/>
      <c r="AY68"/>
    </row>
    <row r="69" spans="1:57" x14ac:dyDescent="0.35">
      <c r="G69"/>
      <c r="I69"/>
      <c r="J69"/>
      <c r="L69"/>
      <c r="R69"/>
      <c r="T69"/>
      <c r="X69"/>
      <c r="AA69"/>
      <c r="AB69"/>
      <c r="AD69"/>
      <c r="AI69"/>
      <c r="AJ69"/>
      <c r="AL69"/>
      <c r="AO69"/>
      <c r="AS69"/>
      <c r="AT69"/>
      <c r="AV69"/>
      <c r="AW69"/>
      <c r="AX69"/>
      <c r="AY69"/>
    </row>
    <row r="70" spans="1:57" x14ac:dyDescent="0.35">
      <c r="G70"/>
      <c r="I70"/>
      <c r="J70"/>
      <c r="L70"/>
      <c r="R70"/>
      <c r="T70"/>
      <c r="X70"/>
      <c r="AA70"/>
      <c r="AB70"/>
      <c r="AD70"/>
      <c r="AI70"/>
      <c r="AJ70"/>
      <c r="AL70"/>
      <c r="AO70"/>
      <c r="AS70"/>
      <c r="AT70"/>
      <c r="AV70"/>
      <c r="AW70"/>
      <c r="AX70"/>
      <c r="AY70"/>
    </row>
    <row r="71" spans="1:57" x14ac:dyDescent="0.35">
      <c r="A71" s="19"/>
      <c r="G71"/>
      <c r="I71"/>
      <c r="J71"/>
      <c r="L71"/>
      <c r="R71"/>
      <c r="T71"/>
      <c r="X71"/>
      <c r="AA71"/>
      <c r="AB71"/>
      <c r="AD71"/>
      <c r="AI71"/>
      <c r="AJ71"/>
      <c r="AL71"/>
      <c r="AO71"/>
      <c r="AS71"/>
      <c r="AT71"/>
      <c r="AV71"/>
      <c r="AW71"/>
      <c r="AX71"/>
      <c r="AY71"/>
    </row>
    <row r="72" spans="1:57" x14ac:dyDescent="0.35">
      <c r="G72"/>
      <c r="I72"/>
      <c r="J72"/>
      <c r="L72"/>
      <c r="R72"/>
      <c r="T72"/>
      <c r="X72"/>
      <c r="AA72"/>
      <c r="AB72"/>
      <c r="AD72"/>
      <c r="AI72"/>
      <c r="AJ72"/>
      <c r="AL72"/>
      <c r="AO72"/>
      <c r="AS72"/>
      <c r="AT72"/>
      <c r="AV72"/>
      <c r="AW72"/>
      <c r="AX72"/>
      <c r="AY72"/>
    </row>
    <row r="73" spans="1:57" x14ac:dyDescent="0.35">
      <c r="G73"/>
      <c r="I73"/>
      <c r="J73"/>
      <c r="L73"/>
      <c r="R73"/>
      <c r="T73"/>
      <c r="X73"/>
      <c r="AA73"/>
      <c r="AB73"/>
      <c r="AD73"/>
      <c r="AI73"/>
      <c r="AJ73"/>
      <c r="AL73"/>
      <c r="AO73"/>
      <c r="AS73"/>
      <c r="AT73"/>
      <c r="AV73"/>
      <c r="AW73"/>
      <c r="AX73"/>
      <c r="AY73"/>
    </row>
    <row r="74" spans="1:57" x14ac:dyDescent="0.35">
      <c r="G74"/>
      <c r="I74"/>
      <c r="J74"/>
      <c r="L74"/>
      <c r="R74"/>
      <c r="T74"/>
      <c r="X74"/>
      <c r="AA74"/>
      <c r="AB74"/>
      <c r="AD74"/>
      <c r="AI74"/>
      <c r="AJ74"/>
      <c r="AL74"/>
      <c r="AO74"/>
      <c r="AS74"/>
      <c r="AT74"/>
      <c r="AV74"/>
      <c r="AW74"/>
      <c r="AX74"/>
      <c r="AY74"/>
    </row>
    <row r="75" spans="1:57" x14ac:dyDescent="0.35">
      <c r="G75"/>
      <c r="I75"/>
      <c r="J75"/>
      <c r="L75"/>
      <c r="R75"/>
      <c r="T75"/>
      <c r="X75"/>
      <c r="AA75"/>
      <c r="AB75"/>
      <c r="AD75"/>
      <c r="AI75"/>
      <c r="AJ75"/>
      <c r="AL75"/>
      <c r="AO75"/>
      <c r="AS75"/>
      <c r="AT75"/>
      <c r="AV75"/>
      <c r="AW75"/>
      <c r="AX75"/>
      <c r="AY75"/>
    </row>
    <row r="76" spans="1:57" x14ac:dyDescent="0.35">
      <c r="G76"/>
      <c r="I76"/>
      <c r="J76"/>
      <c r="L76"/>
      <c r="R76"/>
      <c r="T76"/>
      <c r="X76"/>
      <c r="AA76"/>
      <c r="AB76"/>
      <c r="AD76"/>
      <c r="AI76"/>
      <c r="AJ76"/>
      <c r="AL76"/>
      <c r="AO76"/>
      <c r="AS76"/>
      <c r="AT76"/>
      <c r="AV76"/>
      <c r="AW76"/>
      <c r="AX76"/>
      <c r="AY76"/>
    </row>
    <row r="77" spans="1:57" x14ac:dyDescent="0.35">
      <c r="G77"/>
      <c r="I77"/>
      <c r="J77"/>
      <c r="L77"/>
      <c r="R77"/>
      <c r="T77"/>
      <c r="X77"/>
      <c r="AA77"/>
      <c r="AB77"/>
      <c r="AD77"/>
      <c r="AI77"/>
      <c r="AJ77"/>
      <c r="AL77"/>
      <c r="AO77"/>
      <c r="AS77"/>
      <c r="AT77"/>
      <c r="AV77"/>
      <c r="AW77"/>
      <c r="AX77"/>
      <c r="AY77"/>
    </row>
    <row r="78" spans="1:57" x14ac:dyDescent="0.35">
      <c r="G78"/>
      <c r="I78"/>
      <c r="J78"/>
      <c r="L78"/>
      <c r="R78"/>
      <c r="T78"/>
      <c r="X78"/>
      <c r="AA78"/>
      <c r="AB78"/>
      <c r="AD78"/>
      <c r="AI78"/>
      <c r="AJ78"/>
      <c r="AL78"/>
      <c r="AO78"/>
      <c r="AS78"/>
      <c r="AT78"/>
      <c r="AV78"/>
      <c r="AW78"/>
      <c r="AX78"/>
      <c r="AY78"/>
    </row>
    <row r="79" spans="1:57" x14ac:dyDescent="0.35">
      <c r="G79"/>
      <c r="I79"/>
      <c r="J79"/>
      <c r="L79"/>
      <c r="R79"/>
      <c r="T79"/>
      <c r="X79"/>
      <c r="AA79"/>
      <c r="AB79"/>
      <c r="AD79"/>
      <c r="AI79"/>
      <c r="AJ79"/>
      <c r="AL79"/>
      <c r="AO79"/>
      <c r="AS79"/>
      <c r="AT79"/>
      <c r="AV79"/>
      <c r="AW79"/>
      <c r="AX79"/>
      <c r="AY79"/>
    </row>
    <row r="80" spans="1:57" x14ac:dyDescent="0.35">
      <c r="G80"/>
      <c r="I80"/>
      <c r="J80"/>
      <c r="L80"/>
      <c r="R80"/>
      <c r="T80"/>
      <c r="X80"/>
      <c r="AA80"/>
      <c r="AB80"/>
      <c r="AD80"/>
      <c r="AI80"/>
      <c r="AJ80"/>
      <c r="AL80"/>
      <c r="AO80"/>
      <c r="AS80"/>
      <c r="AT80"/>
      <c r="AV80"/>
      <c r="AW80"/>
      <c r="AX80"/>
      <c r="AY80"/>
    </row>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spans="46:46" customFormat="1" x14ac:dyDescent="0.35"/>
    <row r="130" spans="46:46" customFormat="1" x14ac:dyDescent="0.35"/>
    <row r="131" spans="46:46" customFormat="1" x14ac:dyDescent="0.35"/>
    <row r="132" spans="46:46" customFormat="1" x14ac:dyDescent="0.35"/>
    <row r="133" spans="46:46" customFormat="1" x14ac:dyDescent="0.35"/>
    <row r="134" spans="46:46" customFormat="1" x14ac:dyDescent="0.35"/>
    <row r="135" spans="46:46" customFormat="1" x14ac:dyDescent="0.35"/>
    <row r="136" spans="46:46" customFormat="1" x14ac:dyDescent="0.35"/>
    <row r="137" spans="46:46" customFormat="1" x14ac:dyDescent="0.35"/>
    <row r="138" spans="46:46" customFormat="1" x14ac:dyDescent="0.35"/>
    <row r="139" spans="46:46" customFormat="1" x14ac:dyDescent="0.35">
      <c r="AT139" s="1"/>
    </row>
    <row r="140" spans="46:46" customFormat="1" x14ac:dyDescent="0.35">
      <c r="AT140" s="1"/>
    </row>
    <row r="141" spans="46:46" customFormat="1" x14ac:dyDescent="0.35">
      <c r="AT141" s="1"/>
    </row>
    <row r="142" spans="46:46" customFormat="1" x14ac:dyDescent="0.35">
      <c r="AT142" s="1"/>
    </row>
    <row r="143" spans="46:46" customFormat="1" x14ac:dyDescent="0.35">
      <c r="AT143" s="1"/>
    </row>
    <row r="144" spans="46:46" customFormat="1" x14ac:dyDescent="0.35">
      <c r="AT144" s="1"/>
    </row>
    <row r="145" spans="46:46" customFormat="1" x14ac:dyDescent="0.35">
      <c r="AT145" s="1"/>
    </row>
    <row r="146" spans="46:46" customFormat="1" x14ac:dyDescent="0.35">
      <c r="AT146" s="1"/>
    </row>
    <row r="147" spans="46:46" customFormat="1" x14ac:dyDescent="0.35">
      <c r="AT147" s="1"/>
    </row>
    <row r="148" spans="46:46" customFormat="1" x14ac:dyDescent="0.35">
      <c r="AT148" s="1"/>
    </row>
    <row r="149" spans="46:46" customFormat="1" x14ac:dyDescent="0.35">
      <c r="AT149" s="1"/>
    </row>
    <row r="150" spans="46:46" customFormat="1" x14ac:dyDescent="0.35">
      <c r="AT150" s="1"/>
    </row>
    <row r="151" spans="46:46" customFormat="1" x14ac:dyDescent="0.35">
      <c r="AT151" s="1"/>
    </row>
    <row r="152" spans="46:46" customFormat="1" x14ac:dyDescent="0.35">
      <c r="AT152" s="1"/>
    </row>
    <row r="153" spans="46:46" customFormat="1" x14ac:dyDescent="0.35">
      <c r="AT153" s="1"/>
    </row>
    <row r="154" spans="46:46" customFormat="1" x14ac:dyDescent="0.35">
      <c r="AT154" s="1"/>
    </row>
    <row r="155" spans="46:46" customFormat="1" x14ac:dyDescent="0.35">
      <c r="AT155" s="1"/>
    </row>
    <row r="156" spans="46:46" customFormat="1" x14ac:dyDescent="0.35">
      <c r="AT156" s="1"/>
    </row>
    <row r="157" spans="46:46" customFormat="1" x14ac:dyDescent="0.35">
      <c r="AT157" s="1"/>
    </row>
    <row r="158" spans="46:46" customFormat="1" x14ac:dyDescent="0.35">
      <c r="AT158" s="1"/>
    </row>
    <row r="159" spans="46:46" customFormat="1" x14ac:dyDescent="0.35">
      <c r="AT159" s="1"/>
    </row>
    <row r="160" spans="46:46" customFormat="1" x14ac:dyDescent="0.35">
      <c r="AT160" s="1"/>
    </row>
    <row r="161" spans="46:46" customFormat="1" x14ac:dyDescent="0.35">
      <c r="AT161" s="1"/>
    </row>
    <row r="162" spans="46:46" customFormat="1" x14ac:dyDescent="0.35">
      <c r="AT162" s="1"/>
    </row>
    <row r="163" spans="46:46" customFormat="1" x14ac:dyDescent="0.35">
      <c r="AT163" s="1"/>
    </row>
    <row r="164" spans="46:46" customFormat="1" x14ac:dyDescent="0.35">
      <c r="AT164" s="1"/>
    </row>
    <row r="165" spans="46:46" customFormat="1" x14ac:dyDescent="0.35">
      <c r="AT165" s="1"/>
    </row>
    <row r="166" spans="46:46" customFormat="1" x14ac:dyDescent="0.35">
      <c r="AT166" s="1"/>
    </row>
    <row r="167" spans="46:46" customFormat="1" x14ac:dyDescent="0.35">
      <c r="AT167" s="1"/>
    </row>
    <row r="168" spans="46:46" customFormat="1" x14ac:dyDescent="0.35">
      <c r="AT168" s="1"/>
    </row>
    <row r="169" spans="46:46" customFormat="1" x14ac:dyDescent="0.35">
      <c r="AT169" s="1"/>
    </row>
    <row r="170" spans="46:46" customFormat="1" x14ac:dyDescent="0.35">
      <c r="AT170" s="1"/>
    </row>
    <row r="171" spans="46:46" customFormat="1" x14ac:dyDescent="0.35">
      <c r="AT171" s="1"/>
    </row>
    <row r="172" spans="46:46" customFormat="1" x14ac:dyDescent="0.35">
      <c r="AT172" s="1"/>
    </row>
    <row r="173" spans="46:46" customFormat="1" x14ac:dyDescent="0.35">
      <c r="AT173" s="1"/>
    </row>
    <row r="174" spans="46:46" customFormat="1" x14ac:dyDescent="0.35">
      <c r="AT174" s="1"/>
    </row>
    <row r="175" spans="46:46" customFormat="1" x14ac:dyDescent="0.35">
      <c r="AT175" s="1"/>
    </row>
    <row r="176" spans="46:46" customFormat="1" x14ac:dyDescent="0.35">
      <c r="AT176" s="1"/>
    </row>
    <row r="177" spans="46:46" customFormat="1" x14ac:dyDescent="0.35">
      <c r="AT177" s="1"/>
    </row>
    <row r="178" spans="46:46" customFormat="1" x14ac:dyDescent="0.35">
      <c r="AT178" s="1"/>
    </row>
    <row r="179" spans="46:46" customFormat="1" x14ac:dyDescent="0.35">
      <c r="AT179" s="1"/>
    </row>
    <row r="180" spans="46:46" customFormat="1" x14ac:dyDescent="0.35">
      <c r="AT180" s="1"/>
    </row>
    <row r="181" spans="46:46" customFormat="1" x14ac:dyDescent="0.35">
      <c r="AT181" s="1"/>
    </row>
    <row r="182" spans="46:46" customFormat="1" x14ac:dyDescent="0.35">
      <c r="AT182" s="1"/>
    </row>
    <row r="183" spans="46:46" customFormat="1" x14ac:dyDescent="0.35">
      <c r="AT183" s="1"/>
    </row>
    <row r="184" spans="46:46" customFormat="1" x14ac:dyDescent="0.35">
      <c r="AT184" s="1"/>
    </row>
    <row r="185" spans="46:46" customFormat="1" x14ac:dyDescent="0.35">
      <c r="AT185" s="1"/>
    </row>
    <row r="186" spans="46:46" customFormat="1" x14ac:dyDescent="0.35">
      <c r="AT186" s="1"/>
    </row>
    <row r="187" spans="46:46" customFormat="1" x14ac:dyDescent="0.35">
      <c r="AT187" s="1"/>
    </row>
    <row r="188" spans="46:46" customFormat="1" x14ac:dyDescent="0.35">
      <c r="AT188" s="1"/>
    </row>
    <row r="189" spans="46:46" customFormat="1" x14ac:dyDescent="0.35">
      <c r="AT189" s="1"/>
    </row>
    <row r="190" spans="46:46" customFormat="1" x14ac:dyDescent="0.35">
      <c r="AT190" s="1"/>
    </row>
    <row r="191" spans="46:46" customFormat="1" x14ac:dyDescent="0.35">
      <c r="AT191" s="1"/>
    </row>
    <row r="192" spans="46:46" customFormat="1" x14ac:dyDescent="0.35">
      <c r="AT192" s="1"/>
    </row>
    <row r="193" spans="46:46" customFormat="1" x14ac:dyDescent="0.35">
      <c r="AT193" s="1"/>
    </row>
    <row r="194" spans="46:46" customFormat="1" x14ac:dyDescent="0.35">
      <c r="AT194" s="1"/>
    </row>
    <row r="195" spans="46:46" customFormat="1" x14ac:dyDescent="0.35">
      <c r="AT195" s="1"/>
    </row>
    <row r="196" spans="46:46" customFormat="1" x14ac:dyDescent="0.35">
      <c r="AT196" s="1"/>
    </row>
    <row r="197" spans="46:46" customFormat="1" x14ac:dyDescent="0.35">
      <c r="AT197" s="1"/>
    </row>
    <row r="198" spans="46:46" customFormat="1" x14ac:dyDescent="0.35">
      <c r="AT198" s="1"/>
    </row>
    <row r="199" spans="46:46" customFormat="1" x14ac:dyDescent="0.35">
      <c r="AT199" s="1"/>
    </row>
    <row r="200" spans="46:46" customFormat="1" x14ac:dyDescent="0.35">
      <c r="AT200" s="1"/>
    </row>
    <row r="201" spans="46:46" customFormat="1" x14ac:dyDescent="0.35">
      <c r="AT201" s="1"/>
    </row>
    <row r="202" spans="46:46" customFormat="1" x14ac:dyDescent="0.35">
      <c r="AT202" s="1"/>
    </row>
    <row r="203" spans="46:46" customFormat="1" x14ac:dyDescent="0.35">
      <c r="AT203" s="1"/>
    </row>
    <row r="204" spans="46:46" customFormat="1" x14ac:dyDescent="0.35">
      <c r="AT204" s="1"/>
    </row>
    <row r="205" spans="46:46" customFormat="1" x14ac:dyDescent="0.35">
      <c r="AT205" s="1"/>
    </row>
    <row r="206" spans="46:46" customFormat="1" x14ac:dyDescent="0.35">
      <c r="AT206" s="1"/>
    </row>
    <row r="207" spans="46:46" customFormat="1" x14ac:dyDescent="0.35">
      <c r="AT207" s="1"/>
    </row>
    <row r="208" spans="46:46" customFormat="1" x14ac:dyDescent="0.35">
      <c r="AT208" s="1"/>
    </row>
    <row r="209" spans="46:46" customFormat="1" x14ac:dyDescent="0.35">
      <c r="AT209" s="1"/>
    </row>
    <row r="210" spans="46:46" customFormat="1" x14ac:dyDescent="0.35">
      <c r="AT210" s="1"/>
    </row>
    <row r="211" spans="46:46" customFormat="1" x14ac:dyDescent="0.35">
      <c r="AT211" s="1"/>
    </row>
    <row r="212" spans="46:46" customFormat="1" x14ac:dyDescent="0.35">
      <c r="AT212" s="1"/>
    </row>
    <row r="213" spans="46:46" customFormat="1" x14ac:dyDescent="0.35">
      <c r="AT213" s="1"/>
    </row>
    <row r="214" spans="46:46" customFormat="1" x14ac:dyDescent="0.35">
      <c r="AT214" s="1"/>
    </row>
    <row r="215" spans="46:46" customFormat="1" x14ac:dyDescent="0.35">
      <c r="AT215" s="1"/>
    </row>
    <row r="216" spans="46:46" customFormat="1" x14ac:dyDescent="0.35">
      <c r="AT216" s="1"/>
    </row>
    <row r="217" spans="46:46" customFormat="1" x14ac:dyDescent="0.35">
      <c r="AT217" s="1"/>
    </row>
    <row r="218" spans="46:46" customFormat="1" x14ac:dyDescent="0.35">
      <c r="AT218" s="1"/>
    </row>
    <row r="219" spans="46:46" customFormat="1" x14ac:dyDescent="0.35">
      <c r="AT219" s="1"/>
    </row>
    <row r="220" spans="46:46" customFormat="1" x14ac:dyDescent="0.35">
      <c r="AT220" s="1"/>
    </row>
    <row r="221" spans="46:46" customFormat="1" x14ac:dyDescent="0.35">
      <c r="AT221" s="1"/>
    </row>
    <row r="222" spans="46:46" customFormat="1" x14ac:dyDescent="0.35">
      <c r="AT222" s="1"/>
    </row>
    <row r="223" spans="46:46" customFormat="1" x14ac:dyDescent="0.35">
      <c r="AT223" s="1"/>
    </row>
    <row r="224" spans="46:46" customFormat="1" x14ac:dyDescent="0.35">
      <c r="AT224" s="1"/>
    </row>
    <row r="225" spans="46:46" customFormat="1" x14ac:dyDescent="0.35">
      <c r="AT225" s="1"/>
    </row>
    <row r="226" spans="46:46" customFormat="1" x14ac:dyDescent="0.35">
      <c r="AT226" s="1"/>
    </row>
    <row r="227" spans="46:46" customFormat="1" x14ac:dyDescent="0.35">
      <c r="AT227" s="1"/>
    </row>
    <row r="228" spans="46:46" customFormat="1" x14ac:dyDescent="0.35">
      <c r="AT228" s="1"/>
    </row>
    <row r="229" spans="46:46" customFormat="1" x14ac:dyDescent="0.35">
      <c r="AT229" s="1"/>
    </row>
    <row r="230" spans="46:46" customFormat="1" x14ac:dyDescent="0.35">
      <c r="AT230" s="1"/>
    </row>
    <row r="231" spans="46:46" customFormat="1" x14ac:dyDescent="0.35">
      <c r="AT231" s="1"/>
    </row>
    <row r="232" spans="46:46" customFormat="1" x14ac:dyDescent="0.35">
      <c r="AT232" s="1"/>
    </row>
    <row r="233" spans="46:46" customFormat="1" x14ac:dyDescent="0.35">
      <c r="AT233" s="1"/>
    </row>
    <row r="234" spans="46:46" customFormat="1" x14ac:dyDescent="0.35">
      <c r="AT234" s="1"/>
    </row>
    <row r="235" spans="46:46" customFormat="1" x14ac:dyDescent="0.35">
      <c r="AT235" s="1"/>
    </row>
    <row r="236" spans="46:46" customFormat="1" x14ac:dyDescent="0.35">
      <c r="AT236" s="1"/>
    </row>
    <row r="237" spans="46:46" customFormat="1" x14ac:dyDescent="0.35">
      <c r="AT237" s="1"/>
    </row>
    <row r="238" spans="46:46" customFormat="1" x14ac:dyDescent="0.35">
      <c r="AT238" s="1"/>
    </row>
    <row r="239" spans="46:46" customFormat="1" x14ac:dyDescent="0.35">
      <c r="AT239" s="1"/>
    </row>
    <row r="240" spans="46:46" customFormat="1" x14ac:dyDescent="0.35">
      <c r="AT240" s="1"/>
    </row>
    <row r="241" spans="46:46" customFormat="1" x14ac:dyDescent="0.35">
      <c r="AT241" s="1"/>
    </row>
    <row r="242" spans="46:46" customFormat="1" x14ac:dyDescent="0.35">
      <c r="AT242" s="1"/>
    </row>
    <row r="243" spans="46:46" customFormat="1" x14ac:dyDescent="0.35">
      <c r="AT243" s="1"/>
    </row>
    <row r="244" spans="46:46" customFormat="1" x14ac:dyDescent="0.35">
      <c r="AT244" s="1"/>
    </row>
    <row r="245" spans="46:46" customFormat="1" x14ac:dyDescent="0.35">
      <c r="AT245" s="1"/>
    </row>
    <row r="246" spans="46:46" customFormat="1" x14ac:dyDescent="0.35">
      <c r="AT246" s="1"/>
    </row>
    <row r="247" spans="46:46" customFormat="1" x14ac:dyDescent="0.35">
      <c r="AT247" s="1"/>
    </row>
    <row r="248" spans="46:46" customFormat="1" x14ac:dyDescent="0.35">
      <c r="AT248" s="1"/>
    </row>
    <row r="249" spans="46:46" customFormat="1" x14ac:dyDescent="0.35">
      <c r="AT249" s="1"/>
    </row>
    <row r="250" spans="46:46" customFormat="1" x14ac:dyDescent="0.35">
      <c r="AT250" s="1"/>
    </row>
    <row r="251" spans="46:46" customFormat="1" x14ac:dyDescent="0.35">
      <c r="AT251" s="1"/>
    </row>
    <row r="252" spans="46:46" customFormat="1" x14ac:dyDescent="0.35">
      <c r="AT252" s="1"/>
    </row>
    <row r="253" spans="46:46" customFormat="1" x14ac:dyDescent="0.35">
      <c r="AT253" s="1"/>
    </row>
    <row r="254" spans="46:46" customFormat="1" x14ac:dyDescent="0.35">
      <c r="AT254" s="1"/>
    </row>
    <row r="255" spans="46:46" customFormat="1" x14ac:dyDescent="0.35">
      <c r="AT255" s="1"/>
    </row>
    <row r="256" spans="46:46" customFormat="1" x14ac:dyDescent="0.35">
      <c r="AT256" s="1"/>
    </row>
    <row r="257" spans="46:46" customFormat="1" x14ac:dyDescent="0.35">
      <c r="AT257" s="1"/>
    </row>
    <row r="258" spans="46:46" customFormat="1" x14ac:dyDescent="0.35">
      <c r="AT258" s="1"/>
    </row>
    <row r="259" spans="46:46" customFormat="1" x14ac:dyDescent="0.35">
      <c r="AT259" s="1"/>
    </row>
    <row r="260" spans="46:46" customFormat="1" x14ac:dyDescent="0.35">
      <c r="AT260" s="1"/>
    </row>
    <row r="261" spans="46:46" customFormat="1" x14ac:dyDescent="0.35">
      <c r="AT261" s="1"/>
    </row>
    <row r="262" spans="46:46" customFormat="1" x14ac:dyDescent="0.35">
      <c r="AT262" s="1"/>
    </row>
    <row r="263" spans="46:46" customFormat="1" x14ac:dyDescent="0.35">
      <c r="AT263" s="1"/>
    </row>
    <row r="264" spans="46:46" customFormat="1" x14ac:dyDescent="0.35">
      <c r="AT264" s="1"/>
    </row>
    <row r="265" spans="46:46" customFormat="1" x14ac:dyDescent="0.35">
      <c r="AT265" s="1"/>
    </row>
    <row r="266" spans="46:46" customFormat="1" x14ac:dyDescent="0.35">
      <c r="AT266" s="1"/>
    </row>
    <row r="267" spans="46:46" customFormat="1" x14ac:dyDescent="0.35">
      <c r="AT267" s="1"/>
    </row>
    <row r="268" spans="46:46" customFormat="1" x14ac:dyDescent="0.35">
      <c r="AT268" s="1"/>
    </row>
    <row r="269" spans="46:46" customFormat="1" x14ac:dyDescent="0.35">
      <c r="AT269" s="1"/>
    </row>
    <row r="270" spans="46:46" customFormat="1" x14ac:dyDescent="0.35">
      <c r="AT270" s="1"/>
    </row>
    <row r="271" spans="46:46" customFormat="1" x14ac:dyDescent="0.35">
      <c r="AT271" s="1"/>
    </row>
    <row r="272" spans="46:46" customFormat="1" x14ac:dyDescent="0.35">
      <c r="AT272" s="1"/>
    </row>
    <row r="273" spans="46:46" customFormat="1" x14ac:dyDescent="0.35">
      <c r="AT273" s="1"/>
    </row>
    <row r="274" spans="46:46" customFormat="1" x14ac:dyDescent="0.35">
      <c r="AT274" s="1"/>
    </row>
    <row r="275" spans="46:46" customFormat="1" x14ac:dyDescent="0.35">
      <c r="AT275" s="1"/>
    </row>
    <row r="276" spans="46:46" customFormat="1" x14ac:dyDescent="0.35">
      <c r="AT276" s="1"/>
    </row>
    <row r="277" spans="46:46" customFormat="1" x14ac:dyDescent="0.35">
      <c r="AT277" s="1"/>
    </row>
    <row r="278" spans="46:46" customFormat="1" x14ac:dyDescent="0.35">
      <c r="AT278" s="1"/>
    </row>
    <row r="279" spans="46:46" customFormat="1" x14ac:dyDescent="0.35">
      <c r="AT279" s="1"/>
    </row>
    <row r="280" spans="46:46" customFormat="1" x14ac:dyDescent="0.35">
      <c r="AT280" s="1"/>
    </row>
    <row r="281" spans="46:46" customFormat="1" x14ac:dyDescent="0.35">
      <c r="AT281" s="1"/>
    </row>
    <row r="282" spans="46:46" customFormat="1" x14ac:dyDescent="0.35">
      <c r="AT282" s="1"/>
    </row>
    <row r="283" spans="46:46" customFormat="1" x14ac:dyDescent="0.35">
      <c r="AT283" s="1"/>
    </row>
    <row r="284" spans="46:46" customFormat="1" x14ac:dyDescent="0.35">
      <c r="AT284" s="1"/>
    </row>
    <row r="285" spans="46:46" customFormat="1" x14ac:dyDescent="0.35">
      <c r="AT285" s="1"/>
    </row>
    <row r="286" spans="46:46" customFormat="1" x14ac:dyDescent="0.35">
      <c r="AT286" s="1"/>
    </row>
    <row r="287" spans="46:46" customFormat="1" x14ac:dyDescent="0.35">
      <c r="AT287" s="1"/>
    </row>
  </sheetData>
  <conditionalFormatting sqref="B8:AS8 AU8:BD8">
    <cfRule type="cellIs" dxfId="5" priority="5" operator="equal">
      <formula>"Yellow"</formula>
    </cfRule>
    <cfRule type="cellIs" dxfId="4" priority="6" operator="equal">
      <formula>"Red"</formula>
    </cfRule>
    <cfRule type="cellIs" dxfId="3" priority="7" operator="equal">
      <formula>"Green"</formula>
    </cfRule>
  </conditionalFormatting>
  <conditionalFormatting sqref="AT8">
    <cfRule type="cellIs" dxfId="2" priority="1" operator="equal">
      <formula>"Yellow"</formula>
    </cfRule>
    <cfRule type="cellIs" dxfId="1" priority="2" operator="equal">
      <formula>"Red"</formula>
    </cfRule>
    <cfRule type="cellIs" dxfId="0" priority="3" operator="equal">
      <formula>"Green"</formula>
    </cfRule>
  </conditionalFormatting>
  <hyperlinks>
    <hyperlink ref="B2" r:id="rId1" xr:uid="{00000000-0004-0000-0000-000000000000}"/>
    <hyperlink ref="C2" r:id="rId2" xr:uid="{00000000-0004-0000-0000-000001000000}"/>
    <hyperlink ref="D2" r:id="rId3" xr:uid="{00000000-0004-0000-0000-000002000000}"/>
    <hyperlink ref="E2" r:id="rId4" xr:uid="{00000000-0004-0000-0000-000003000000}"/>
    <hyperlink ref="F2" r:id="rId5" xr:uid="{00000000-0004-0000-0000-000004000000}"/>
    <hyperlink ref="H2" r:id="rId6" xr:uid="{00000000-0004-0000-0000-000005000000}"/>
    <hyperlink ref="K2" r:id="rId7" xr:uid="{00000000-0004-0000-0000-000006000000}"/>
    <hyperlink ref="AM2" r:id="rId8" xr:uid="{00000000-0004-0000-0000-000007000000}"/>
    <hyperlink ref="M2" r:id="rId9" xr:uid="{00000000-0004-0000-0000-000008000000}"/>
    <hyperlink ref="P2" r:id="rId10" xr:uid="{00000000-0004-0000-0000-000009000000}"/>
    <hyperlink ref="Q2" r:id="rId11" xr:uid="{00000000-0004-0000-0000-00000A000000}"/>
    <hyperlink ref="S2" r:id="rId12" xr:uid="{00000000-0004-0000-0000-00000B000000}"/>
    <hyperlink ref="T2" r:id="rId13" xr:uid="{00000000-0004-0000-0000-00000C000000}"/>
    <hyperlink ref="U2" r:id="rId14" xr:uid="{00000000-0004-0000-0000-00000D000000}"/>
    <hyperlink ref="AY2" r:id="rId15" xr:uid="{00000000-0004-0000-0000-00000E000000}"/>
    <hyperlink ref="V2" r:id="rId16" xr:uid="{00000000-0004-0000-0000-00000F000000}"/>
    <hyperlink ref="W2" r:id="rId17" xr:uid="{00000000-0004-0000-0000-000010000000}"/>
    <hyperlink ref="Y2" r:id="rId18" xr:uid="{00000000-0004-0000-0000-000011000000}"/>
    <hyperlink ref="Z2" r:id="rId19" xr:uid="{00000000-0004-0000-0000-000012000000}"/>
    <hyperlink ref="AC2" r:id="rId20" xr:uid="{00000000-0004-0000-0000-000013000000}"/>
    <hyperlink ref="AD2" r:id="rId21" xr:uid="{00000000-0004-0000-0000-000014000000}"/>
    <hyperlink ref="AE2" r:id="rId22" xr:uid="{00000000-0004-0000-0000-000015000000}"/>
    <hyperlink ref="AF2" r:id="rId23" xr:uid="{00000000-0004-0000-0000-000016000000}"/>
    <hyperlink ref="AG2" r:id="rId24" xr:uid="{00000000-0004-0000-0000-000017000000}"/>
    <hyperlink ref="AH2" r:id="rId25" xr:uid="{00000000-0004-0000-0000-000018000000}"/>
    <hyperlink ref="AJ2" r:id="rId26" xr:uid="{00000000-0004-0000-0000-000019000000}"/>
    <hyperlink ref="AK2" r:id="rId27" xr:uid="{00000000-0004-0000-0000-00001A000000}"/>
    <hyperlink ref="AL2" r:id="rId28" xr:uid="{00000000-0004-0000-0000-00001B000000}"/>
    <hyperlink ref="AN2" r:id="rId29" xr:uid="{00000000-0004-0000-0000-00001C000000}"/>
    <hyperlink ref="AP2" r:id="rId30" xr:uid="{00000000-0004-0000-0000-00001D000000}"/>
    <hyperlink ref="AQ2" r:id="rId31" xr:uid="{00000000-0004-0000-0000-00001E000000}"/>
    <hyperlink ref="AR2" r:id="rId32" xr:uid="{00000000-0004-0000-0000-00001F000000}"/>
    <hyperlink ref="AU2" r:id="rId33" xr:uid="{00000000-0004-0000-0000-000020000000}"/>
    <hyperlink ref="AX2" r:id="rId34" xr:uid="{00000000-0004-0000-0000-000021000000}"/>
    <hyperlink ref="AZ2" r:id="rId35" location="page=1" xr:uid="{00000000-0004-0000-0000-000022000000}"/>
    <hyperlink ref="BA2" r:id="rId36" xr:uid="{00000000-0004-0000-0000-000023000000}"/>
    <hyperlink ref="BB2" r:id="rId37" xr:uid="{00000000-0004-0000-0000-000024000000}"/>
    <hyperlink ref="BC2" r:id="rId38" xr:uid="{00000000-0004-0000-0000-000025000000}"/>
    <hyperlink ref="BD2" r:id="rId39" xr:uid="{00000000-0004-0000-0000-000026000000}"/>
    <hyperlink ref="C3" r:id="rId40" xr:uid="{00000000-0004-0000-0000-000027000000}"/>
    <hyperlink ref="D3" r:id="rId41" xr:uid="{00000000-0004-0000-0000-000028000000}"/>
    <hyperlink ref="F3" r:id="rId42" xr:uid="{00000000-0004-0000-0000-000029000000}"/>
    <hyperlink ref="H3" r:id="rId43" xr:uid="{00000000-0004-0000-0000-00002A000000}"/>
    <hyperlink ref="K3" r:id="rId44" xr:uid="{00000000-0004-0000-0000-00002B000000}"/>
    <hyperlink ref="AM3" r:id="rId45" xr:uid="{00000000-0004-0000-0000-00002C000000}"/>
    <hyperlink ref="Y3" r:id="rId46" xr:uid="{00000000-0004-0000-0000-00002D000000}"/>
    <hyperlink ref="AG3" r:id="rId47" xr:uid="{00000000-0004-0000-0000-00002E000000}"/>
    <hyperlink ref="AH3" r:id="rId48" xr:uid="{00000000-0004-0000-0000-00002F000000}"/>
    <hyperlink ref="AK3" r:id="rId49" xr:uid="{00000000-0004-0000-0000-000030000000}"/>
    <hyperlink ref="AN3" r:id="rId50" xr:uid="{00000000-0004-0000-0000-000031000000}"/>
    <hyperlink ref="AU3" r:id="rId51" xr:uid="{00000000-0004-0000-0000-000032000000}"/>
    <hyperlink ref="BB3" r:id="rId52" xr:uid="{00000000-0004-0000-0000-000033000000}"/>
    <hyperlink ref="BE11" r:id="rId53" xr:uid="{00000000-0004-0000-0000-000034000000}"/>
    <hyperlink ref="BE14" r:id="rId54" xr:uid="{00000000-0004-0000-0000-000035000000}"/>
    <hyperlink ref="BE15" r:id="rId55" xr:uid="{00000000-0004-0000-0000-000036000000}"/>
    <hyperlink ref="BE16" r:id="rId56" xr:uid="{00000000-0004-0000-0000-000037000000}"/>
    <hyperlink ref="BE17" r:id="rId57" xr:uid="{00000000-0004-0000-0000-000038000000}"/>
    <hyperlink ref="BE18" r:id="rId58" xr:uid="{00000000-0004-0000-0000-000039000000}"/>
    <hyperlink ref="BE19" r:id="rId59" xr:uid="{00000000-0004-0000-0000-00003A000000}"/>
    <hyperlink ref="AL3" r:id="rId60" xr:uid="{42649368-56EF-4B55-8F16-B9E8885DDFEA}"/>
  </hyperlink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R81"/>
  <sheetViews>
    <sheetView tabSelected="1" topLeftCell="A4" zoomScaleNormal="100" workbookViewId="0">
      <selection activeCell="H12" sqref="H12"/>
    </sheetView>
  </sheetViews>
  <sheetFormatPr defaultColWidth="8.81640625" defaultRowHeight="14.5" x14ac:dyDescent="0.35"/>
  <cols>
    <col min="1" max="1" width="91.6328125" customWidth="1"/>
    <col min="10" max="10" width="12.453125" customWidth="1"/>
  </cols>
  <sheetData>
    <row r="2" spans="1:24" s="3" customFormat="1" x14ac:dyDescent="0.35">
      <c r="A2" s="31" t="s">
        <v>206</v>
      </c>
      <c r="B2" s="32">
        <v>2001</v>
      </c>
      <c r="C2" s="32">
        <v>2002</v>
      </c>
      <c r="D2" s="32">
        <v>2003</v>
      </c>
      <c r="E2" s="32">
        <v>2004</v>
      </c>
      <c r="F2" s="32">
        <v>2005</v>
      </c>
      <c r="G2" s="32">
        <v>2006</v>
      </c>
      <c r="H2" s="32">
        <v>2007</v>
      </c>
      <c r="I2" s="32">
        <v>2008</v>
      </c>
      <c r="J2" s="32">
        <v>2009</v>
      </c>
      <c r="K2" s="32">
        <v>2010</v>
      </c>
      <c r="L2" s="32">
        <v>2011</v>
      </c>
      <c r="M2" s="32">
        <v>2012</v>
      </c>
      <c r="N2" s="32">
        <v>2013</v>
      </c>
      <c r="O2" s="32">
        <v>2014</v>
      </c>
      <c r="P2" s="32">
        <v>2015</v>
      </c>
      <c r="Q2" s="32">
        <v>2016</v>
      </c>
      <c r="R2" s="32">
        <v>2017</v>
      </c>
      <c r="S2" s="32">
        <v>2018</v>
      </c>
      <c r="T2" s="32">
        <v>2019</v>
      </c>
      <c r="U2" s="32">
        <v>2020</v>
      </c>
      <c r="V2" s="32">
        <v>2021</v>
      </c>
      <c r="W2" s="32">
        <v>2022</v>
      </c>
      <c r="X2" s="33">
        <v>2023</v>
      </c>
    </row>
    <row r="3" spans="1:24" x14ac:dyDescent="0.35">
      <c r="A3" s="24" t="s">
        <v>207</v>
      </c>
      <c r="B3">
        <f>COUNTIF(Data!$B$7:$BC$7,B2)</f>
        <v>1</v>
      </c>
      <c r="C3">
        <f>COUNTIF(Data!$B$7:$BC$7,C2)</f>
        <v>0</v>
      </c>
      <c r="D3">
        <f>COUNTIF(Data!$B$7:$BC$7,D2)</f>
        <v>1</v>
      </c>
      <c r="E3">
        <f>COUNTIF(Data!$B$7:$BC$7,E2)</f>
        <v>2</v>
      </c>
      <c r="F3">
        <f>COUNTIF(Data!$B$7:$BC$7,F2)</f>
        <v>0</v>
      </c>
      <c r="G3">
        <f>COUNTIF(Data!$B$7:$BC$7,G2)</f>
        <v>0</v>
      </c>
      <c r="H3">
        <f>COUNTIF(Data!$B$7:$BC$7,H2)</f>
        <v>0</v>
      </c>
      <c r="I3">
        <f>COUNTIF(Data!$B$7:$BC$7,I2)</f>
        <v>1</v>
      </c>
      <c r="J3">
        <f>COUNTIF(Data!$B$7:$BC$7,J2)</f>
        <v>2</v>
      </c>
      <c r="K3">
        <f>COUNTIF(Data!$B$7:$BC$7,K2)</f>
        <v>0</v>
      </c>
      <c r="L3">
        <f>COUNTIF(Data!$B$7:$BC$7,L2)</f>
        <v>3</v>
      </c>
      <c r="M3">
        <f>COUNTIF(Data!$B$7:$BC$7,M2)</f>
        <v>1</v>
      </c>
      <c r="N3">
        <f>COUNTIF(Data!$B$7:$BC$7,N2)</f>
        <v>3</v>
      </c>
      <c r="O3">
        <f>COUNTIF(Data!$B$7:$BC$7,O2)</f>
        <v>1</v>
      </c>
      <c r="P3">
        <f>COUNTIF(Data!$B$7:$BC$7,P2)</f>
        <v>1</v>
      </c>
      <c r="Q3">
        <f>COUNTIF(Data!$B$7:$BC$7,Q2)</f>
        <v>3</v>
      </c>
      <c r="R3">
        <f>COUNTIF(Data!$B$7:$BC$7,R2)</f>
        <v>3</v>
      </c>
      <c r="S3">
        <f>COUNTIF(Data!$B$7:$BC$7,S2)</f>
        <v>2</v>
      </c>
      <c r="T3">
        <f>COUNTIF(Data!$B$7:$BC$7,T2)</f>
        <v>4</v>
      </c>
      <c r="U3">
        <f>COUNTIF(Data!$B$7:$BC$7,U2)</f>
        <v>1</v>
      </c>
      <c r="V3">
        <f>COUNTIF(Data!$B$7:$BC$7,V2)</f>
        <v>2</v>
      </c>
      <c r="W3">
        <f>COUNTIF(Data!$B$7:$BC$7,W2)</f>
        <v>2</v>
      </c>
      <c r="X3" s="23">
        <f>COUNTIF(Data!$B$7:$BC$7,X2)</f>
        <v>2</v>
      </c>
    </row>
    <row r="4" spans="1:24" x14ac:dyDescent="0.35">
      <c r="A4" s="25" t="s">
        <v>208</v>
      </c>
      <c r="B4" s="26">
        <f>B3</f>
        <v>1</v>
      </c>
      <c r="C4" s="26">
        <f t="shared" ref="C4:X4" si="0">B4+C3</f>
        <v>1</v>
      </c>
      <c r="D4" s="26">
        <f t="shared" si="0"/>
        <v>2</v>
      </c>
      <c r="E4" s="26">
        <f t="shared" si="0"/>
        <v>4</v>
      </c>
      <c r="F4" s="26">
        <f t="shared" si="0"/>
        <v>4</v>
      </c>
      <c r="G4" s="26">
        <f t="shared" si="0"/>
        <v>4</v>
      </c>
      <c r="H4" s="26">
        <f t="shared" si="0"/>
        <v>4</v>
      </c>
      <c r="I4" s="26">
        <f t="shared" si="0"/>
        <v>5</v>
      </c>
      <c r="J4" s="26">
        <f t="shared" si="0"/>
        <v>7</v>
      </c>
      <c r="K4" s="26">
        <f t="shared" si="0"/>
        <v>7</v>
      </c>
      <c r="L4" s="26">
        <f t="shared" si="0"/>
        <v>10</v>
      </c>
      <c r="M4" s="26">
        <f t="shared" si="0"/>
        <v>11</v>
      </c>
      <c r="N4" s="26">
        <f t="shared" si="0"/>
        <v>14</v>
      </c>
      <c r="O4" s="26">
        <f t="shared" si="0"/>
        <v>15</v>
      </c>
      <c r="P4" s="26">
        <f t="shared" si="0"/>
        <v>16</v>
      </c>
      <c r="Q4" s="26">
        <f t="shared" si="0"/>
        <v>19</v>
      </c>
      <c r="R4" s="26">
        <f t="shared" si="0"/>
        <v>22</v>
      </c>
      <c r="S4" s="26">
        <f t="shared" si="0"/>
        <v>24</v>
      </c>
      <c r="T4" s="26">
        <f t="shared" si="0"/>
        <v>28</v>
      </c>
      <c r="U4" s="26">
        <f t="shared" si="0"/>
        <v>29</v>
      </c>
      <c r="V4" s="26">
        <f t="shared" si="0"/>
        <v>31</v>
      </c>
      <c r="W4" s="26">
        <f t="shared" si="0"/>
        <v>33</v>
      </c>
      <c r="X4" s="27">
        <f t="shared" si="0"/>
        <v>35</v>
      </c>
    </row>
    <row r="5" spans="1:24" s="3" customFormat="1" x14ac:dyDescent="0.35">
      <c r="A5" s="31" t="s">
        <v>209</v>
      </c>
      <c r="B5" s="32" t="s">
        <v>115</v>
      </c>
      <c r="C5" s="32" t="s">
        <v>116</v>
      </c>
      <c r="D5" s="32" t="s">
        <v>117</v>
      </c>
      <c r="E5" s="32" t="s">
        <v>118</v>
      </c>
      <c r="F5" s="32" t="s">
        <v>119</v>
      </c>
      <c r="G5" s="33" t="s">
        <v>210</v>
      </c>
    </row>
    <row r="6" spans="1:24" x14ac:dyDescent="0.35">
      <c r="A6" s="25"/>
      <c r="B6" s="26">
        <f>COUNTIF(Data!$B$4:$BD$4,B5)</f>
        <v>24</v>
      </c>
      <c r="C6" s="26">
        <f>COUNTIF(Data!$B$4:$BD$4,C5)</f>
        <v>16</v>
      </c>
      <c r="D6" s="26">
        <f>COUNTIF(Data!$B$4:$BD$4,D5)</f>
        <v>5</v>
      </c>
      <c r="E6" s="26">
        <f>COUNTIF(Data!$B$4:$BD$4,E5)</f>
        <v>7</v>
      </c>
      <c r="F6" s="26">
        <f>COUNTIF(Data!$B$4:$BD$4,F5)</f>
        <v>3</v>
      </c>
      <c r="G6" s="27">
        <f>SUM(B6:F6)</f>
        <v>55</v>
      </c>
    </row>
    <row r="7" spans="1:24" x14ac:dyDescent="0.35">
      <c r="A7" s="31" t="s">
        <v>120</v>
      </c>
      <c r="B7" s="32" t="s">
        <v>123</v>
      </c>
      <c r="C7" s="32" t="s">
        <v>124</v>
      </c>
      <c r="D7" s="32" t="s">
        <v>125</v>
      </c>
      <c r="E7" s="32" t="s">
        <v>122</v>
      </c>
      <c r="F7" s="32" t="s">
        <v>121</v>
      </c>
      <c r="G7" s="34"/>
    </row>
    <row r="8" spans="1:24" x14ac:dyDescent="0.35">
      <c r="A8" s="25"/>
      <c r="B8" s="26">
        <f>COUNTIF(Data!$B$5:$BD$5,'Aggregated Data'!B7)</f>
        <v>16</v>
      </c>
      <c r="C8" s="26">
        <f>COUNTIF(Data!$B$5:$BD$5,'Aggregated Data'!C7)</f>
        <v>13</v>
      </c>
      <c r="D8" s="26">
        <f>COUNTIF(Data!$B$5:$BD$5,'Aggregated Data'!D7)</f>
        <v>8</v>
      </c>
      <c r="E8" s="26">
        <f>COUNTIF(Data!$B$5:$BD$5,'Aggregated Data'!E7)</f>
        <v>11</v>
      </c>
      <c r="F8" s="26">
        <f>COUNTIF(Data!$B$5:$BD$5,'Aggregated Data'!F7)</f>
        <v>7</v>
      </c>
      <c r="G8" s="27">
        <f>SUM(B8:F8)</f>
        <v>55</v>
      </c>
    </row>
    <row r="9" spans="1:24" x14ac:dyDescent="0.35">
      <c r="A9" s="8" t="str">
        <f>Data!A9</f>
        <v>DOMESTIC LEGAL COMMITMENTS</v>
      </c>
      <c r="B9" s="32" t="s">
        <v>135</v>
      </c>
      <c r="C9" s="32" t="s">
        <v>136</v>
      </c>
      <c r="D9" s="32" t="s">
        <v>179</v>
      </c>
      <c r="E9" s="33" t="s">
        <v>210</v>
      </c>
      <c r="F9" s="3"/>
    </row>
    <row r="10" spans="1:24" ht="15" thickBot="1" x14ac:dyDescent="0.4">
      <c r="A10" s="24" t="str">
        <f>Data!A10</f>
        <v>Enshrined the right to privacy in the Constitution</v>
      </c>
      <c r="B10">
        <f>COUNTIF(Data!B10:BD10,$B$9)</f>
        <v>54</v>
      </c>
      <c r="C10">
        <f>COUNTIF(Data!C10:BE10,C$9)</f>
        <v>1</v>
      </c>
      <c r="D10">
        <f>COUNTIF(Data!E10:BF10,D$9)</f>
        <v>0</v>
      </c>
      <c r="E10" s="23">
        <f>SUM(B10:D10)</f>
        <v>55</v>
      </c>
      <c r="I10" s="47" t="s">
        <v>248</v>
      </c>
      <c r="J10" s="48"/>
      <c r="K10" s="48"/>
      <c r="L10" s="48"/>
      <c r="M10" s="49"/>
      <c r="N10" s="47" t="s">
        <v>249</v>
      </c>
      <c r="O10" s="48"/>
      <c r="P10" s="49"/>
    </row>
    <row r="11" spans="1:24" ht="15" thickTop="1" x14ac:dyDescent="0.35">
      <c r="A11" s="24"/>
      <c r="B11" s="3" t="s">
        <v>135</v>
      </c>
      <c r="C11" s="3" t="s">
        <v>136</v>
      </c>
      <c r="D11" s="3" t="s">
        <v>127</v>
      </c>
      <c r="E11" s="22" t="s">
        <v>210</v>
      </c>
      <c r="F11" s="3"/>
      <c r="I11" s="21"/>
      <c r="J11" s="3" t="s">
        <v>135</v>
      </c>
      <c r="K11" s="3" t="s">
        <v>136</v>
      </c>
      <c r="L11" s="3" t="s">
        <v>127</v>
      </c>
      <c r="M11" s="22"/>
      <c r="N11" s="21" t="s">
        <v>211</v>
      </c>
      <c r="O11" s="3" t="s">
        <v>212</v>
      </c>
      <c r="P11" s="22" t="s">
        <v>213</v>
      </c>
    </row>
    <row r="12" spans="1:24" x14ac:dyDescent="0.35">
      <c r="A12" s="24" t="str">
        <f>Data!A11</f>
        <v>Have DPA legislation</v>
      </c>
      <c r="B12">
        <f>COUNTIF(Data!$B$11:$BD$11,B11)</f>
        <v>36</v>
      </c>
      <c r="C12">
        <f>COUNTIF(Data!$C$11:$BE$11,C$11)</f>
        <v>16</v>
      </c>
      <c r="D12">
        <f>COUNTIF(Data!$D$11:$BE$11,D$11)</f>
        <v>3</v>
      </c>
      <c r="E12" s="23">
        <f>SUM(B12:D12)</f>
        <v>55</v>
      </c>
      <c r="I12" s="21" t="s">
        <v>115</v>
      </c>
      <c r="J12">
        <f>COUNTIFS(Data!$B$4:$BD$4,'Aggregated Data'!$I$12,Data!$B$11:$BD$11,'Aggregated Data'!$J$11)</f>
        <v>18</v>
      </c>
      <c r="K12">
        <f>COUNTIFS(Data!$B$4:$BD$4,'Aggregated Data'!$I$12,Data!$B$11:$BD$11,'Aggregated Data'!$K$11)</f>
        <v>6</v>
      </c>
      <c r="L12">
        <f>COUNTIFS(Data!$B$4:$BD$4,'Aggregated Data'!$I$12,Data!$B$11:$BD$11,'Aggregated Data'!$L$11)</f>
        <v>0</v>
      </c>
      <c r="M12" s="23">
        <f>SUM(J12:L12)</f>
        <v>24</v>
      </c>
      <c r="N12" s="29">
        <f>J12/$B$6</f>
        <v>0.75</v>
      </c>
      <c r="O12" s="9">
        <f>K12/$B$6</f>
        <v>0.25</v>
      </c>
      <c r="P12" s="28">
        <f>L12/$B$6</f>
        <v>0</v>
      </c>
    </row>
    <row r="13" spans="1:24" x14ac:dyDescent="0.35">
      <c r="A13" s="24"/>
      <c r="B13" s="3" t="s">
        <v>135</v>
      </c>
      <c r="C13" s="3" t="s">
        <v>136</v>
      </c>
      <c r="D13" s="3" t="s">
        <v>62</v>
      </c>
      <c r="E13" s="22" t="s">
        <v>210</v>
      </c>
      <c r="I13" s="21" t="s">
        <v>116</v>
      </c>
      <c r="J13">
        <f>COUNTIFS(Data!$B$4:$BD$4,'Aggregated Data'!$I$13,Data!$B$11:$BD$11,'Aggregated Data'!$J$11)</f>
        <v>11</v>
      </c>
      <c r="K13">
        <f>COUNTIFS(Data!$B$4:$BD$4,'Aggregated Data'!$I$13,Data!$B$11:$BD$11,'Aggregated Data'!$K$11)</f>
        <v>3</v>
      </c>
      <c r="L13">
        <f>COUNTIFS(Data!$B$4:$BD$4,'Aggregated Data'!$I$13,Data!$B$11:$BD$11,'Aggregated Data'!$L$11)</f>
        <v>2</v>
      </c>
      <c r="M13" s="23">
        <f>SUM(J13:L13)</f>
        <v>16</v>
      </c>
      <c r="N13" s="29">
        <f>J13/$C$6</f>
        <v>0.6875</v>
      </c>
      <c r="O13" s="9">
        <f>K13/$C$6</f>
        <v>0.1875</v>
      </c>
      <c r="P13" s="28">
        <f>L13/$C$6</f>
        <v>0.125</v>
      </c>
    </row>
    <row r="14" spans="1:24" x14ac:dyDescent="0.35">
      <c r="A14" s="25" t="s">
        <v>140</v>
      </c>
      <c r="B14" s="26">
        <f>COUNTIF(Data!B12:BD12,B$13)</f>
        <v>28</v>
      </c>
      <c r="C14" s="26">
        <f>COUNTIF(Data!B12:BD12,C$13)</f>
        <v>8</v>
      </c>
      <c r="D14" s="26">
        <f>COUNTIF(Data!B12:BD12,D$13)</f>
        <v>19</v>
      </c>
      <c r="E14" s="27">
        <f>SUM(B14:D14)</f>
        <v>55</v>
      </c>
      <c r="I14" s="21" t="s">
        <v>117</v>
      </c>
      <c r="J14">
        <f>COUNTIFS(Data!$B$4:$BD$4,'Aggregated Data'!$I$14,Data!$B$11:$BD$11,'Aggregated Data'!$J$11)</f>
        <v>3</v>
      </c>
      <c r="K14">
        <f>COUNTIFS(Data!$B$4:$BD$4,'Aggregated Data'!$I$14,Data!$B$11:$BD$11,'Aggregated Data'!$K$11)</f>
        <v>2</v>
      </c>
      <c r="L14">
        <f>COUNTIFS(Data!$B$4:$BD$4,'Aggregated Data'!$I$14,Data!$B$11:$BD$11,'Aggregated Data'!$L$11)</f>
        <v>0</v>
      </c>
      <c r="M14" s="23">
        <f>SUM(J14:L14)</f>
        <v>5</v>
      </c>
      <c r="N14" s="29">
        <f>J14/$D$6</f>
        <v>0.6</v>
      </c>
      <c r="O14" s="9">
        <f>K14/$D$6</f>
        <v>0.4</v>
      </c>
      <c r="P14" s="28">
        <f>L14/$D$6</f>
        <v>0</v>
      </c>
    </row>
    <row r="15" spans="1:24" x14ac:dyDescent="0.35">
      <c r="I15" s="21" t="s">
        <v>118</v>
      </c>
      <c r="J15">
        <f>COUNTIFS(Data!$B$4:$BD$4,'Aggregated Data'!$I$15,Data!$B$11:$BD$11,'Aggregated Data'!$J$11)</f>
        <v>3</v>
      </c>
      <c r="K15">
        <f>COUNTIFS(Data!$B$4:$BD$4,'Aggregated Data'!$I$15,Data!$B$11:$BD$11,'Aggregated Data'!$K$11)</f>
        <v>4</v>
      </c>
      <c r="L15">
        <f>COUNTIFS(Data!$B$4:$BD$4,'Aggregated Data'!$I$15,Data!$B$11:$BD$11,'Aggregated Data'!$L$11)</f>
        <v>0</v>
      </c>
      <c r="M15" s="23">
        <f>SUM(J15:L15)</f>
        <v>7</v>
      </c>
      <c r="N15" s="29">
        <f>J15/$E$6</f>
        <v>0.42857142857142855</v>
      </c>
      <c r="O15" s="9">
        <f>K15/$E$6</f>
        <v>0.5714285714285714</v>
      </c>
      <c r="P15" s="28">
        <f>L15/$E$6</f>
        <v>0</v>
      </c>
    </row>
    <row r="16" spans="1:24" x14ac:dyDescent="0.35">
      <c r="A16" s="8" t="str">
        <f>Data!A13</f>
        <v>INTERNATIONAL LEGAL COMMITMENTS</v>
      </c>
      <c r="B16" s="32" t="s">
        <v>143</v>
      </c>
      <c r="C16" s="32" t="s">
        <v>144</v>
      </c>
      <c r="D16" s="32" t="s">
        <v>145</v>
      </c>
      <c r="E16" s="32" t="s">
        <v>62</v>
      </c>
      <c r="F16" s="32" t="s">
        <v>136</v>
      </c>
      <c r="G16" s="33" t="s">
        <v>210</v>
      </c>
      <c r="I16" s="21" t="s">
        <v>119</v>
      </c>
      <c r="J16">
        <f>COUNTIFS(Data!$B$4:$BD$4,'Aggregated Data'!$I$16,Data!$B$11:$BD$11,'Aggregated Data'!$J$11)</f>
        <v>1</v>
      </c>
      <c r="K16">
        <f>COUNTIFS(Data!$B$4:$BD$4,'Aggregated Data'!$I$16,Data!$B$11:$BD$11,'Aggregated Data'!$K$11)</f>
        <v>1</v>
      </c>
      <c r="L16">
        <f>COUNTIFS(Data!$B$4:$BD$4,'Aggregated Data'!$I$16,Data!$B$11:$BD$11,'Aggregated Data'!$L$11)</f>
        <v>1</v>
      </c>
      <c r="M16" s="23">
        <f>SUM(J16:L16)</f>
        <v>3</v>
      </c>
      <c r="N16" s="29">
        <f>J16/$F$6</f>
        <v>0.33333333333333331</v>
      </c>
      <c r="O16" s="9">
        <f>K16/$F$6</f>
        <v>0.33333333333333331</v>
      </c>
      <c r="P16" s="28">
        <f>L16/$F$6</f>
        <v>0.33333333333333331</v>
      </c>
    </row>
    <row r="17" spans="1:17" x14ac:dyDescent="0.35">
      <c r="A17" s="24" t="str">
        <f>Data!A14</f>
        <v>Signed, acceded to, or ratified the ICCPR (1966)</v>
      </c>
      <c r="B17">
        <f>COUNTIF(Data!B14:BD14,B$16)</f>
        <v>11</v>
      </c>
      <c r="C17">
        <f>COUNTIF(Data!C14:BE14,C$16)</f>
        <v>39</v>
      </c>
      <c r="D17">
        <f>COUNTIF(Data!D14:BE14,D$16)</f>
        <v>3</v>
      </c>
      <c r="E17">
        <f>COUNTIF(Data!E14:BF14,E$16)</f>
        <v>2</v>
      </c>
      <c r="F17">
        <f>COUNTIF(Data!F14:BG14,F$16)</f>
        <v>0</v>
      </c>
      <c r="G17" s="23">
        <f>SUM(B17:E17)</f>
        <v>55</v>
      </c>
      <c r="I17" s="24"/>
      <c r="M17" s="23"/>
      <c r="N17" s="24"/>
      <c r="P17" s="23"/>
    </row>
    <row r="18" spans="1:17" x14ac:dyDescent="0.35">
      <c r="A18" s="24" t="str">
        <f>Data!A15</f>
        <v>Acceded to the Council of Europe Convention 108 on Personal Data (1981)</v>
      </c>
      <c r="B18">
        <f>COUNTIF(Data!$B15:$BD15,B$16)</f>
        <v>4</v>
      </c>
      <c r="C18">
        <f>COUNTIF(Data!$B15:$BD15,C$16)</f>
        <v>1</v>
      </c>
      <c r="D18">
        <f>COUNTIF(Data!$B15:$BD15,D$16)</f>
        <v>0</v>
      </c>
      <c r="E18">
        <f>COUNTIF(Data!$B15:$BD15,E$16)</f>
        <v>0</v>
      </c>
      <c r="F18">
        <f>COUNTIF(Data!$B15:$BD15,F$16)</f>
        <v>50</v>
      </c>
      <c r="G18" s="23">
        <f>SUM(B18:F18)</f>
        <v>55</v>
      </c>
      <c r="I18" s="25"/>
      <c r="J18" s="26">
        <f>SUM(J12:J16)</f>
        <v>36</v>
      </c>
      <c r="K18" s="26">
        <f>SUM(K12:K16)</f>
        <v>16</v>
      </c>
      <c r="L18" s="26">
        <f>SUM(L12:L16)</f>
        <v>3</v>
      </c>
      <c r="M18" s="27">
        <f>SUM(M12:M16)</f>
        <v>55</v>
      </c>
      <c r="N18" s="30"/>
      <c r="O18" s="26"/>
      <c r="P18" s="27"/>
    </row>
    <row r="19" spans="1:17" x14ac:dyDescent="0.35">
      <c r="A19" s="24" t="str">
        <f>Data!A16</f>
        <v>Signed or Acceded to Council of Europe Convention 185 on Cybercrime (2001)</v>
      </c>
      <c r="B19">
        <f>COUNTIF(Data!$B16:$BD16,B$16)</f>
        <v>5</v>
      </c>
      <c r="C19">
        <f>COUNTIF(Data!$B16:$BD16,C$16)</f>
        <v>0</v>
      </c>
      <c r="D19">
        <f>COUNTIF(Data!$B16:$BD16,D$16)</f>
        <v>1</v>
      </c>
      <c r="E19">
        <f>COUNTIF(Data!$B16:$BD16,E$16)</f>
        <v>0</v>
      </c>
      <c r="F19">
        <f>COUNTIF(Data!$B16:$BD16,F$16)</f>
        <v>49</v>
      </c>
      <c r="G19" s="23">
        <f>SUM(B19:F19)</f>
        <v>55</v>
      </c>
    </row>
    <row r="20" spans="1:17" x14ac:dyDescent="0.35">
      <c r="A20" s="24" t="str">
        <f>Data!A17</f>
        <v>Signed or ratified the Malabo Convention (2014)</v>
      </c>
      <c r="B20">
        <f>COUNTIF(Data!$B17:$BD17,B$16)</f>
        <v>15</v>
      </c>
      <c r="C20">
        <f>COUNTIF(Data!$B17:$BD17,C$16)</f>
        <v>0</v>
      </c>
      <c r="D20">
        <f>COUNTIF(Data!$B17:$BD17,D$16)</f>
        <v>12</v>
      </c>
      <c r="E20">
        <f>COUNTIF(Data!$B17:$BD17,E$16)</f>
        <v>0</v>
      </c>
      <c r="F20">
        <f>COUNTIF(Data!$B17:$BD17,F$16)</f>
        <v>28</v>
      </c>
      <c r="G20" s="23">
        <f>SUM(B20:F20)</f>
        <v>55</v>
      </c>
    </row>
    <row r="21" spans="1:17" x14ac:dyDescent="0.35">
      <c r="A21" s="24" t="str">
        <f>Data!A18</f>
        <v>Signed the ECOWAS Supplementary Act A/SA.1/01/10 on Personal Data Protection within ECOWAS (2010)</v>
      </c>
      <c r="B21">
        <f>COUNTIF(Data!$B18:$BD18,B$16)</f>
        <v>0</v>
      </c>
      <c r="C21">
        <f>COUNTIF(Data!$B18:$BD18,C$16)</f>
        <v>0</v>
      </c>
      <c r="D21">
        <f>COUNTIF(Data!$B18:$BD18,D$16)</f>
        <v>12</v>
      </c>
      <c r="E21">
        <f>COUNTIF(Data!$B18:$BD18,E$16)</f>
        <v>39</v>
      </c>
      <c r="F21">
        <f>COUNTIF(Data!$B18:$BD18,F$16)</f>
        <v>4</v>
      </c>
      <c r="G21" s="23">
        <f>SUM(B21:F21)</f>
        <v>55</v>
      </c>
    </row>
    <row r="22" spans="1:17" ht="15" thickBot="1" x14ac:dyDescent="0.4">
      <c r="A22" s="35" t="str">
        <f>Data!A19</f>
        <v>Acceded to Council of Europe Additional Protocol to Convention 108 (Treaty No. 181) (2001)</v>
      </c>
      <c r="B22" s="26">
        <f>COUNTIF(Data!$B19:$BD19,B$16)</f>
        <v>5</v>
      </c>
      <c r="C22" s="26">
        <f>COUNTIF(Data!$B19:$BD19,C$16)</f>
        <v>0</v>
      </c>
      <c r="D22" s="26">
        <f>COUNTIF(Data!$B19:$BD19,D$16)</f>
        <v>0</v>
      </c>
      <c r="E22" s="26">
        <f>COUNTIF(Data!$B19:$BD19,E$16)</f>
        <v>0</v>
      </c>
      <c r="F22" s="26">
        <f>COUNTIF(Data!$B19:$BD19,F$16)</f>
        <v>50</v>
      </c>
      <c r="G22" s="27">
        <f>SUM(B22:F22)</f>
        <v>55</v>
      </c>
      <c r="I22" s="47" t="s">
        <v>248</v>
      </c>
      <c r="J22" s="48"/>
      <c r="K22" s="48"/>
      <c r="L22" s="48"/>
      <c r="M22" s="49"/>
      <c r="N22" s="47" t="s">
        <v>249</v>
      </c>
      <c r="O22" s="48"/>
      <c r="P22" s="49"/>
    </row>
    <row r="23" spans="1:17" ht="15" thickTop="1" x14ac:dyDescent="0.35">
      <c r="I23" s="21"/>
      <c r="J23" s="3" t="s">
        <v>135</v>
      </c>
      <c r="K23" s="3" t="s">
        <v>136</v>
      </c>
      <c r="L23" s="3" t="s">
        <v>127</v>
      </c>
      <c r="M23" s="22"/>
      <c r="N23" s="21" t="s">
        <v>211</v>
      </c>
      <c r="O23" s="3" t="s">
        <v>212</v>
      </c>
      <c r="P23" s="22" t="s">
        <v>213</v>
      </c>
    </row>
    <row r="24" spans="1:17" x14ac:dyDescent="0.35">
      <c r="A24" s="8" t="str">
        <f>Data!A20</f>
        <v>SCOPE OF APPLICATION</v>
      </c>
      <c r="B24" s="32" t="s">
        <v>135</v>
      </c>
      <c r="C24" s="32" t="s">
        <v>161</v>
      </c>
      <c r="D24" s="32" t="s">
        <v>136</v>
      </c>
      <c r="E24" s="32" t="s">
        <v>155</v>
      </c>
      <c r="F24" s="33" t="s">
        <v>210</v>
      </c>
      <c r="I24" s="21" t="s">
        <v>123</v>
      </c>
      <c r="J24">
        <f>COUNTIFS(Data!$B$5:$BD$5,'Aggregated Data'!I24,Data!$B$11:$BD$11,'Aggregated Data'!$J$23)</f>
        <v>12</v>
      </c>
      <c r="K24">
        <f>COUNTIFS(Data!$B$5:$BD$5,'Aggregated Data'!$I24,Data!$B$11:$BD$11,'Aggregated Data'!K$23)</f>
        <v>4</v>
      </c>
      <c r="L24">
        <f>COUNTIFS(Data!$B$5:$BD$5,'Aggregated Data'!$I24,Data!$B$11:$BD$11,'Aggregated Data'!L$23)</f>
        <v>0</v>
      </c>
      <c r="M24" s="23">
        <f>SUM(J24:L24)</f>
        <v>16</v>
      </c>
      <c r="N24" s="29">
        <f t="shared" ref="N24:P28" si="1">J24/$M24</f>
        <v>0.75</v>
      </c>
      <c r="O24" s="9">
        <f t="shared" si="1"/>
        <v>0.25</v>
      </c>
      <c r="P24" s="28">
        <f t="shared" si="1"/>
        <v>0</v>
      </c>
      <c r="Q24" s="10"/>
    </row>
    <row r="25" spans="1:17" x14ac:dyDescent="0.35">
      <c r="A25" s="24" t="str">
        <f>Data!A21</f>
        <v>Applies to natural persons</v>
      </c>
      <c r="B25">
        <f>COUNTIF(Data!$B21:$BD21,B$24)</f>
        <v>36</v>
      </c>
      <c r="C25">
        <f>COUNTIF(Data!$B21:$BD21,C$24)</f>
        <v>0</v>
      </c>
      <c r="D25">
        <f>COUNTIF(Data!$B21:$BD21,D$24)</f>
        <v>0</v>
      </c>
      <c r="E25">
        <f>COUNTIF(Data!$B21:$BD21,"No law")</f>
        <v>16</v>
      </c>
      <c r="F25" s="23">
        <f t="shared" ref="F25:F38" si="2">SUM(B25:E25)</f>
        <v>52</v>
      </c>
      <c r="G25" s="9"/>
      <c r="I25" s="21" t="s">
        <v>124</v>
      </c>
      <c r="J25">
        <f>COUNTIFS(Data!$B$5:$BD$5,'Aggregated Data'!I25,Data!$B$11:$BD$11,'Aggregated Data'!$J$23)</f>
        <v>7</v>
      </c>
      <c r="K25">
        <f>COUNTIFS(Data!$B$5:$BD$5,'Aggregated Data'!$I25,Data!$B$11:$BD$11,'Aggregated Data'!K$23)</f>
        <v>5</v>
      </c>
      <c r="L25">
        <f>COUNTIFS(Data!$B$5:$BD$5,'Aggregated Data'!$I25,Data!$B$11:$BD$11,'Aggregated Data'!L$23)</f>
        <v>1</v>
      </c>
      <c r="M25" s="23">
        <f>SUM(J25:L25)</f>
        <v>13</v>
      </c>
      <c r="N25" s="29">
        <f t="shared" si="1"/>
        <v>0.53846153846153844</v>
      </c>
      <c r="O25" s="9">
        <f t="shared" si="1"/>
        <v>0.38461538461538464</v>
      </c>
      <c r="P25" s="28">
        <f t="shared" si="1"/>
        <v>7.6923076923076927E-2</v>
      </c>
      <c r="Q25" s="10"/>
    </row>
    <row r="26" spans="1:17" x14ac:dyDescent="0.35">
      <c r="A26" s="24" t="str">
        <f>Data!A22</f>
        <v>Applies to juristic persons</v>
      </c>
      <c r="B26">
        <f>COUNTIF(Data!$B22:$BD22,B$24)</f>
        <v>34</v>
      </c>
      <c r="C26">
        <f>COUNTIF(Data!$B22:$BD22,C$24)</f>
        <v>0</v>
      </c>
      <c r="D26">
        <f>COUNTIF(Data!$B22:$BD22,D$24)</f>
        <v>2</v>
      </c>
      <c r="E26">
        <f>COUNTIF(Data!$B22:$BD22,"No law")</f>
        <v>16</v>
      </c>
      <c r="F26" s="23">
        <f t="shared" si="2"/>
        <v>52</v>
      </c>
      <c r="G26" s="9"/>
      <c r="I26" s="21" t="s">
        <v>125</v>
      </c>
      <c r="J26">
        <f>COUNTIFS(Data!$B$5:$BD$5,'Aggregated Data'!I26,Data!$B$11:$BD$11,'Aggregated Data'!$J$23)</f>
        <v>5</v>
      </c>
      <c r="K26">
        <f>COUNTIFS(Data!$B$5:$BD$5,'Aggregated Data'!$I26,Data!$B$11:$BD$11,'Aggregated Data'!K$23)</f>
        <v>3</v>
      </c>
      <c r="L26">
        <f>COUNTIFS(Data!$B$5:$BD$5,'Aggregated Data'!$I26,Data!$B$11:$BD$11,'Aggregated Data'!L$23)</f>
        <v>0</v>
      </c>
      <c r="M26" s="23">
        <f>SUM(J26:L26)</f>
        <v>8</v>
      </c>
      <c r="N26" s="29">
        <f t="shared" si="1"/>
        <v>0.625</v>
      </c>
      <c r="O26" s="9">
        <f t="shared" si="1"/>
        <v>0.375</v>
      </c>
      <c r="P26" s="28">
        <f t="shared" si="1"/>
        <v>0</v>
      </c>
      <c r="Q26" s="10"/>
    </row>
    <row r="27" spans="1:17" x14ac:dyDescent="0.35">
      <c r="A27" s="24" t="str">
        <f>Data!A23</f>
        <v>Applies to public entities</v>
      </c>
      <c r="B27">
        <f>COUNTIF(Data!$B23:$BD23,B$24)</f>
        <v>36</v>
      </c>
      <c r="C27">
        <f>COUNTIF(Data!$B23:$BD23,C$24)</f>
        <v>0</v>
      </c>
      <c r="D27">
        <f>COUNTIF(Data!$B23:$BD23,D$24)</f>
        <v>0</v>
      </c>
      <c r="E27">
        <f>COUNTIF(Data!$B23:$BD23,"No law")</f>
        <v>16</v>
      </c>
      <c r="F27" s="23">
        <f t="shared" si="2"/>
        <v>52</v>
      </c>
      <c r="G27" s="9"/>
      <c r="I27" s="21" t="s">
        <v>122</v>
      </c>
      <c r="J27">
        <f>COUNTIFS(Data!$B$5:$BD$5,'Aggregated Data'!I27,Data!$B$11:$BD$11,'Aggregated Data'!$J$23)</f>
        <v>8</v>
      </c>
      <c r="K27">
        <f>COUNTIFS(Data!$B$5:$BD$5,'Aggregated Data'!$I27,Data!$B$11:$BD$11,'Aggregated Data'!K$23)</f>
        <v>1</v>
      </c>
      <c r="L27">
        <f>COUNTIFS(Data!$B$5:$BD$5,'Aggregated Data'!$I27,Data!$B$11:$BD$11,'Aggregated Data'!L$23)</f>
        <v>2</v>
      </c>
      <c r="M27" s="23">
        <f>SUM(J27:L27)</f>
        <v>11</v>
      </c>
      <c r="N27" s="29">
        <f t="shared" si="1"/>
        <v>0.72727272727272729</v>
      </c>
      <c r="O27" s="9">
        <f t="shared" si="1"/>
        <v>9.0909090909090912E-2</v>
      </c>
      <c r="P27" s="28">
        <f t="shared" si="1"/>
        <v>0.18181818181818182</v>
      </c>
      <c r="Q27" s="10"/>
    </row>
    <row r="28" spans="1:17" x14ac:dyDescent="0.35">
      <c r="A28" s="24" t="s">
        <v>214</v>
      </c>
      <c r="B28">
        <f>COUNTIF(Data!$B24:$BD24,B$24)</f>
        <v>31</v>
      </c>
      <c r="C28">
        <f>COUNTIF(Data!$B24:$BD24,C$24)</f>
        <v>0</v>
      </c>
      <c r="D28">
        <f>COUNTIF(Data!$B24:$BD24,D$24)</f>
        <v>5</v>
      </c>
      <c r="E28">
        <f>COUNTIF(Data!$B24:$BD24,"No law")</f>
        <v>16</v>
      </c>
      <c r="F28" s="23">
        <f t="shared" si="2"/>
        <v>52</v>
      </c>
      <c r="G28" s="9"/>
      <c r="I28" s="21" t="s">
        <v>121</v>
      </c>
      <c r="J28">
        <f>COUNTIFS(Data!$B$5:$BD$5,'Aggregated Data'!I28,Data!$B$11:$BD$11,'Aggregated Data'!$J$23)</f>
        <v>4</v>
      </c>
      <c r="K28">
        <f>COUNTIFS(Data!$B$5:$BD$5,'Aggregated Data'!$I28,Data!$B$11:$BD$11,'Aggregated Data'!K$23)</f>
        <v>3</v>
      </c>
      <c r="L28">
        <f>COUNTIFS(Data!$B$5:$BD$5,'Aggregated Data'!$I28,Data!$B$11:$BD$11,'Aggregated Data'!L$23)</f>
        <v>0</v>
      </c>
      <c r="M28" s="23">
        <f>SUM(J28:L28)</f>
        <v>7</v>
      </c>
      <c r="N28" s="29">
        <f t="shared" si="1"/>
        <v>0.5714285714285714</v>
      </c>
      <c r="O28" s="9">
        <f t="shared" si="1"/>
        <v>0.42857142857142855</v>
      </c>
      <c r="P28" s="28">
        <f t="shared" si="1"/>
        <v>0</v>
      </c>
      <c r="Q28" s="10"/>
    </row>
    <row r="29" spans="1:17" x14ac:dyDescent="0.35">
      <c r="A29" s="24" t="s">
        <v>215</v>
      </c>
      <c r="B29">
        <f>COUNTIF(Data!$B25:$BD25,B$24)</f>
        <v>16</v>
      </c>
      <c r="C29">
        <f>COUNTIF(Data!$B25:$BD25,C$24)</f>
        <v>2</v>
      </c>
      <c r="D29">
        <f>COUNTIF(Data!$B25:$BD25,D$24)</f>
        <v>18</v>
      </c>
      <c r="E29">
        <f>COUNTIF(Data!$B25:$BD25,"No law")</f>
        <v>16</v>
      </c>
      <c r="F29" s="23">
        <f t="shared" si="2"/>
        <v>52</v>
      </c>
      <c r="G29" s="9"/>
      <c r="I29" s="24"/>
      <c r="M29" s="23"/>
      <c r="N29" s="24"/>
      <c r="P29" s="23"/>
    </row>
    <row r="30" spans="1:17" x14ac:dyDescent="0.35">
      <c r="A30" s="24" t="s">
        <v>216</v>
      </c>
      <c r="B30">
        <f>COUNTIF(Data!$B26:$BD26,B$24)</f>
        <v>11</v>
      </c>
      <c r="C30">
        <f>COUNTIF(Data!$B26:$BD26,C$24)</f>
        <v>1</v>
      </c>
      <c r="D30">
        <f>COUNTIF(Data!$B26:$BD26,D$24)</f>
        <v>24</v>
      </c>
      <c r="E30">
        <f>COUNTIF(Data!$B26:$BD26,"No law")</f>
        <v>16</v>
      </c>
      <c r="F30" s="23">
        <f t="shared" si="2"/>
        <v>52</v>
      </c>
      <c r="G30" s="9"/>
      <c r="I30" s="25"/>
      <c r="J30" s="26">
        <f>SUM(J24:J28)</f>
        <v>36</v>
      </c>
      <c r="K30" s="26">
        <f>SUM(K24:K28)</f>
        <v>16</v>
      </c>
      <c r="L30" s="26">
        <f>SUM(L24:L28)</f>
        <v>3</v>
      </c>
      <c r="M30" s="27">
        <f>SUM(J30:L30)</f>
        <v>55</v>
      </c>
      <c r="N30" s="25"/>
      <c r="O30" s="26"/>
      <c r="P30" s="27"/>
    </row>
    <row r="31" spans="1:17" x14ac:dyDescent="0.35">
      <c r="A31" s="24" t="s">
        <v>217</v>
      </c>
      <c r="B31">
        <f>COUNTIF(Data!$B27:$BD27,B$24)</f>
        <v>3</v>
      </c>
      <c r="C31">
        <f>COUNTIF(Data!$B27:$BD27,C$24)</f>
        <v>1</v>
      </c>
      <c r="D31">
        <f>COUNTIF(Data!$B27:$BD27,D$24)</f>
        <v>32</v>
      </c>
      <c r="E31">
        <f>COUNTIF(Data!$B27:$BD27,"No law")</f>
        <v>16</v>
      </c>
      <c r="F31" s="23">
        <f t="shared" si="2"/>
        <v>52</v>
      </c>
      <c r="G31" s="9"/>
    </row>
    <row r="32" spans="1:17" x14ac:dyDescent="0.35">
      <c r="A32" s="24" t="s">
        <v>218</v>
      </c>
      <c r="B32">
        <f>COUNTIF(Data!$B28:$BD28,B$24)</f>
        <v>10</v>
      </c>
      <c r="C32">
        <f>COUNTIF(Data!$B28:$BD28,C$24)</f>
        <v>2</v>
      </c>
      <c r="D32">
        <f>COUNTIF(Data!$B28:$BD28,D$24)</f>
        <v>24</v>
      </c>
      <c r="E32">
        <f>COUNTIF(Data!$B28:$BD28,"No law")</f>
        <v>16</v>
      </c>
      <c r="F32" s="23">
        <f t="shared" si="2"/>
        <v>52</v>
      </c>
      <c r="G32" s="9"/>
    </row>
    <row r="33" spans="1:42" x14ac:dyDescent="0.35">
      <c r="A33" s="24" t="s">
        <v>219</v>
      </c>
      <c r="B33">
        <f>COUNTIF(Data!$B29:$BD29,B$24)</f>
        <v>19</v>
      </c>
      <c r="C33">
        <f>COUNTIF(Data!$B29:$BD29,C$24)</f>
        <v>1</v>
      </c>
      <c r="D33">
        <f>COUNTIF(Data!$B29:$BD29,D$24)</f>
        <v>16</v>
      </c>
      <c r="E33">
        <f>COUNTIF(Data!$B29:$BD29,"No law")</f>
        <v>16</v>
      </c>
      <c r="F33" s="23">
        <f t="shared" si="2"/>
        <v>52</v>
      </c>
      <c r="G33" s="9"/>
      <c r="H33" s="9"/>
    </row>
    <row r="34" spans="1:42" x14ac:dyDescent="0.35">
      <c r="A34" s="24" t="s">
        <v>220</v>
      </c>
      <c r="B34">
        <f>COUNTIF(Data!$B30:$BD30,B$24)</f>
        <v>10</v>
      </c>
      <c r="C34">
        <f>COUNTIF(Data!$B30:$BD30,C$24)</f>
        <v>0</v>
      </c>
      <c r="D34">
        <f>COUNTIF(Data!$B30:$BD30,D$24)</f>
        <v>26</v>
      </c>
      <c r="E34">
        <f>COUNTIF(Data!$B30:$BD30,"No law")</f>
        <v>16</v>
      </c>
      <c r="F34" s="23">
        <f t="shared" si="2"/>
        <v>52</v>
      </c>
      <c r="G34" s="9"/>
    </row>
    <row r="35" spans="1:42" x14ac:dyDescent="0.35">
      <c r="A35" s="24" t="str">
        <f>Data!A31</f>
        <v>Other exclusions</v>
      </c>
      <c r="B35">
        <f>COUNTIF(Data!$B31:$BD31,B$24)</f>
        <v>10</v>
      </c>
      <c r="C35">
        <f>COUNTIF(Data!$B31:$BD31,C$24)</f>
        <v>0</v>
      </c>
      <c r="D35">
        <f>COUNTIF(Data!$B31:$BD31,D$24)</f>
        <v>26</v>
      </c>
      <c r="E35">
        <f>COUNTIF(Data!$B31:$BD31,"No law")</f>
        <v>16</v>
      </c>
      <c r="F35" s="23">
        <f t="shared" si="2"/>
        <v>52</v>
      </c>
      <c r="G35" s="9"/>
    </row>
    <row r="36" spans="1:42" x14ac:dyDescent="0.35">
      <c r="A36" s="24" t="str">
        <f>Data!A32</f>
        <v>Broad or vague exclusions</v>
      </c>
      <c r="B36">
        <f>COUNTIF(Data!$B32:$BD32,B$24)</f>
        <v>4</v>
      </c>
      <c r="C36">
        <f>COUNTIF(Data!$B32:$BD32,C$24)</f>
        <v>0</v>
      </c>
      <c r="D36">
        <f>COUNTIF(Data!$B32:$BD32,D$24)</f>
        <v>32</v>
      </c>
      <c r="E36">
        <f>COUNTIF(Data!$B32:$BD32,"No law")</f>
        <v>16</v>
      </c>
      <c r="F36" s="23">
        <f t="shared" si="2"/>
        <v>52</v>
      </c>
      <c r="G36" s="9"/>
    </row>
    <row r="37" spans="1:42" ht="15" thickBot="1" x14ac:dyDescent="0.4">
      <c r="A37" s="24" t="str">
        <f>Data!A33</f>
        <v>Applies to foreign entities</v>
      </c>
      <c r="B37">
        <f>COUNTIF(Data!$B33:$BD33,B$24)</f>
        <v>31</v>
      </c>
      <c r="C37">
        <f>COUNTIF(Data!$B33:$BD33,C$24)</f>
        <v>0</v>
      </c>
      <c r="D37">
        <f>COUNTIF(Data!$B33:$BD33,D$24)</f>
        <v>5</v>
      </c>
      <c r="E37">
        <f>COUNTIF(Data!$B33:$BD33,"No law")</f>
        <v>16</v>
      </c>
      <c r="F37" s="23">
        <f t="shared" si="2"/>
        <v>52</v>
      </c>
      <c r="G37" s="9"/>
      <c r="J37" s="50" t="s">
        <v>258</v>
      </c>
      <c r="K37" s="51"/>
      <c r="L37" s="51"/>
      <c r="M37" s="51"/>
      <c r="N37" s="51"/>
      <c r="O37" s="51"/>
      <c r="P37" s="52"/>
      <c r="Q37" s="50" t="s">
        <v>259</v>
      </c>
      <c r="R37" s="51"/>
      <c r="S37" s="51"/>
      <c r="T37" s="51"/>
      <c r="U37" s="51"/>
      <c r="V37" s="51"/>
      <c r="W37" s="52"/>
      <c r="AA37" s="50" t="s">
        <v>222</v>
      </c>
      <c r="AB37" s="51"/>
      <c r="AC37" s="51"/>
      <c r="AD37" s="51"/>
      <c r="AE37" s="51"/>
      <c r="AF37" s="51"/>
      <c r="AG37" s="52"/>
      <c r="AH37" s="50" t="s">
        <v>223</v>
      </c>
      <c r="AI37" s="51"/>
      <c r="AJ37" s="51"/>
      <c r="AK37" s="51"/>
      <c r="AL37" s="51"/>
      <c r="AM37" s="51"/>
      <c r="AN37" s="52"/>
    </row>
    <row r="38" spans="1:42" ht="15" thickTop="1" x14ac:dyDescent="0.35">
      <c r="A38" s="25" t="s">
        <v>221</v>
      </c>
      <c r="B38" s="26">
        <f>COUNTIF(Data!$B34:$BD34,B$24)</f>
        <v>18</v>
      </c>
      <c r="C38" s="26">
        <f>COUNTIF(Data!$B34:$BD34,C$24)</f>
        <v>0</v>
      </c>
      <c r="D38" s="26">
        <f>COUNTIF(Data!$B34:$BD34,D$24)</f>
        <v>18</v>
      </c>
      <c r="E38" s="26">
        <f>COUNTIF(Data!$B34:$BD34,"No law")</f>
        <v>16</v>
      </c>
      <c r="F38" s="27">
        <f t="shared" si="2"/>
        <v>52</v>
      </c>
      <c r="G38" s="9"/>
      <c r="J38" s="24"/>
      <c r="K38" s="3" t="s">
        <v>135</v>
      </c>
      <c r="L38" s="3" t="s">
        <v>161</v>
      </c>
      <c r="M38" s="3" t="s">
        <v>136</v>
      </c>
      <c r="N38" s="3" t="s">
        <v>179</v>
      </c>
      <c r="O38" s="3" t="s">
        <v>62</v>
      </c>
      <c r="P38" s="22" t="s">
        <v>210</v>
      </c>
      <c r="Q38" s="24"/>
      <c r="R38" s="3" t="s">
        <v>135</v>
      </c>
      <c r="S38" s="3" t="s">
        <v>161</v>
      </c>
      <c r="T38" s="3" t="s">
        <v>136</v>
      </c>
      <c r="U38" s="3" t="s">
        <v>179</v>
      </c>
      <c r="V38" s="3" t="s">
        <v>62</v>
      </c>
      <c r="W38" s="22" t="s">
        <v>210</v>
      </c>
      <c r="AA38" s="24"/>
      <c r="AB38" s="3" t="s">
        <v>135</v>
      </c>
      <c r="AC38" s="3" t="s">
        <v>161</v>
      </c>
      <c r="AD38" s="3" t="s">
        <v>136</v>
      </c>
      <c r="AE38" s="3" t="s">
        <v>179</v>
      </c>
      <c r="AF38" s="3" t="s">
        <v>62</v>
      </c>
      <c r="AG38" s="22" t="s">
        <v>210</v>
      </c>
      <c r="AH38" s="24"/>
      <c r="AI38" s="3" t="s">
        <v>135</v>
      </c>
      <c r="AJ38" s="3" t="s">
        <v>161</v>
      </c>
      <c r="AK38" s="3" t="s">
        <v>136</v>
      </c>
      <c r="AL38" s="3" t="s">
        <v>179</v>
      </c>
      <c r="AM38" s="3" t="s">
        <v>62</v>
      </c>
      <c r="AN38" s="22" t="s">
        <v>210</v>
      </c>
    </row>
    <row r="39" spans="1:42" x14ac:dyDescent="0.35">
      <c r="J39" s="21" t="s">
        <v>123</v>
      </c>
      <c r="K39">
        <f>COUNTIFS(Data!$B$5:$BD$5,$J39,Data!$B$37:$BD$37,'Aggregated Data'!K$38)</f>
        <v>3</v>
      </c>
      <c r="L39">
        <f>COUNTIFS(Data!$B$5:$BD$5,$J39,Data!$B$37:$BD$37,'Aggregated Data'!L$38)</f>
        <v>0</v>
      </c>
      <c r="M39">
        <f>COUNTIFS(Data!$B$5:$BD$5,$J39,Data!$B$37:$BD$37,'Aggregated Data'!M$38)</f>
        <v>9</v>
      </c>
      <c r="N39">
        <f>COUNTIFS(Data!$B$5:$BD$5,$J39,Data!$B$37:$BD$37,'Aggregated Data'!N$38)</f>
        <v>0</v>
      </c>
      <c r="O39">
        <f>COUNTIFS(Data!$B$5:$BD$5,$J39,Data!$B$37:$BD$37,'Aggregated Data'!O$38)</f>
        <v>0</v>
      </c>
      <c r="P39" s="39">
        <f>SUM(K39:O39)</f>
        <v>12</v>
      </c>
      <c r="Q39" s="21" t="s">
        <v>123</v>
      </c>
      <c r="R39" s="9">
        <f>K39/$P$39</f>
        <v>0.25</v>
      </c>
      <c r="S39" s="9">
        <f>L39/$P$39</f>
        <v>0</v>
      </c>
      <c r="T39" s="9">
        <f>M39/$P$39</f>
        <v>0.75</v>
      </c>
      <c r="U39" s="9">
        <f>N39/$P$39</f>
        <v>0</v>
      </c>
      <c r="V39" s="9">
        <f>O39/$P$39</f>
        <v>0</v>
      </c>
      <c r="W39" s="42">
        <f>SUM(R39:V39)</f>
        <v>1</v>
      </c>
      <c r="AA39" s="21" t="s">
        <v>123</v>
      </c>
      <c r="AB39">
        <f>COUNTIFS(Data!$B$5:$BD$5,$AA39,Data!$B$38:$BD$38,'Aggregated Data'!AB$38)</f>
        <v>1</v>
      </c>
      <c r="AC39">
        <f>COUNTIFS(Data!$B$5:$BD$5,$AA39,Data!$B$38:$BD$38,'Aggregated Data'!AC$38)</f>
        <v>2</v>
      </c>
      <c r="AD39">
        <f>COUNTIFS(Data!$B$5:$BD$5,$AA39,Data!$B$38:$BD$38,'Aggregated Data'!AD$38)</f>
        <v>9</v>
      </c>
      <c r="AE39">
        <f>COUNTIFS(Data!$B$5:$BD$5,$AA39,Data!$B$38:$BD$38,'Aggregated Data'!AE$38)</f>
        <v>0</v>
      </c>
      <c r="AF39">
        <f>COUNTIFS(Data!$B$5:$BD$5,$AA39,Data!$B$38:$BD$38,'Aggregated Data'!AF$38)</f>
        <v>0</v>
      </c>
      <c r="AG39" s="39">
        <f>SUM(AB39:AF39)</f>
        <v>12</v>
      </c>
      <c r="AH39" s="21" t="s">
        <v>123</v>
      </c>
      <c r="AI39" s="9">
        <f t="shared" ref="AI39:AM43" si="3">AB39/$AG39</f>
        <v>8.3333333333333329E-2</v>
      </c>
      <c r="AJ39" s="9">
        <f t="shared" si="3"/>
        <v>0.16666666666666666</v>
      </c>
      <c r="AK39" s="9">
        <f t="shared" si="3"/>
        <v>0.75</v>
      </c>
      <c r="AL39" s="9">
        <f t="shared" si="3"/>
        <v>0</v>
      </c>
      <c r="AM39" s="9">
        <f t="shared" si="3"/>
        <v>0</v>
      </c>
      <c r="AN39" s="28">
        <f>SUM(AI39:AM39)</f>
        <v>1</v>
      </c>
    </row>
    <row r="40" spans="1:42" x14ac:dyDescent="0.35">
      <c r="A40" s="8" t="str">
        <f>Data!A35</f>
        <v>TRANSPARENCY</v>
      </c>
      <c r="B40" s="32" t="s">
        <v>135</v>
      </c>
      <c r="C40" s="32" t="s">
        <v>161</v>
      </c>
      <c r="D40" s="32" t="s">
        <v>136</v>
      </c>
      <c r="E40" s="32" t="s">
        <v>179</v>
      </c>
      <c r="F40" s="32" t="s">
        <v>62</v>
      </c>
      <c r="G40" s="32" t="s">
        <v>224</v>
      </c>
      <c r="H40" s="33" t="s">
        <v>210</v>
      </c>
      <c r="J40" s="21" t="s">
        <v>124</v>
      </c>
      <c r="K40">
        <f>COUNTIFS(Data!$B$5:$BD$5,$J40,Data!$B$37:$BD$37,'Aggregated Data'!K$38)</f>
        <v>4</v>
      </c>
      <c r="L40">
        <f>COUNTIFS(Data!$B$5:$BD$5,$J40,Data!$B$37:$BD$37,'Aggregated Data'!L$38)</f>
        <v>1</v>
      </c>
      <c r="M40">
        <f>COUNTIFS(Data!$B$5:$BD$5,$J40,Data!$B$37:$BD$37,'Aggregated Data'!M$38)</f>
        <v>1</v>
      </c>
      <c r="N40">
        <f>COUNTIFS(Data!$B$5:$BD$5,$J40,Data!$B$37:$BD$37,'Aggregated Data'!N$38)</f>
        <v>0</v>
      </c>
      <c r="O40">
        <f>COUNTIFS(Data!$B$5:$BD$5,$J40,Data!$B$37:$BD$37,'Aggregated Data'!O$38)</f>
        <v>0</v>
      </c>
      <c r="P40" s="39">
        <f>SUM(K40:O40)</f>
        <v>6</v>
      </c>
      <c r="Q40" s="21" t="s">
        <v>124</v>
      </c>
      <c r="R40" s="9">
        <f>K40/$P$40</f>
        <v>0.66666666666666663</v>
      </c>
      <c r="S40" s="9">
        <f>L40/$P$40</f>
        <v>0.16666666666666666</v>
      </c>
      <c r="T40" s="9">
        <f>M40/$P$40</f>
        <v>0.16666666666666666</v>
      </c>
      <c r="U40" s="9">
        <f>N40/$P$40</f>
        <v>0</v>
      </c>
      <c r="V40" s="9">
        <f>O40/$P$40</f>
        <v>0</v>
      </c>
      <c r="W40" s="42">
        <f>SUM(R40:V40)</f>
        <v>0.99999999999999989</v>
      </c>
      <c r="AA40" s="21" t="s">
        <v>124</v>
      </c>
      <c r="AB40">
        <f>COUNTIFS(Data!$B$5:$BD$5,$AA40,Data!$B$38:$BD$38,'Aggregated Data'!AB$38)</f>
        <v>1</v>
      </c>
      <c r="AC40">
        <f>COUNTIFS(Data!$B$5:$BD$5,$AA40,Data!$B$38:$BD$38,'Aggregated Data'!AC$38)</f>
        <v>3</v>
      </c>
      <c r="AD40">
        <f>COUNTIFS(Data!$B$5:$BD$5,$AA40,Data!$B$38:$BD$38,'Aggregated Data'!AD$38)</f>
        <v>2</v>
      </c>
      <c r="AE40">
        <f>COUNTIFS(Data!$B$5:$BD$5,$AA40,Data!$B$38:$BD$38,'Aggregated Data'!AE$38)</f>
        <v>0</v>
      </c>
      <c r="AF40">
        <f>COUNTIFS(Data!$B$5:$BD$5,$AA40,Data!$B$38:$BD$38,'Aggregated Data'!AF$38)</f>
        <v>0</v>
      </c>
      <c r="AG40" s="39">
        <f>SUM(AB40:AF40)</f>
        <v>6</v>
      </c>
      <c r="AH40" s="21" t="s">
        <v>124</v>
      </c>
      <c r="AI40" s="9">
        <f t="shared" si="3"/>
        <v>0.16666666666666666</v>
      </c>
      <c r="AJ40" s="9">
        <f t="shared" si="3"/>
        <v>0.5</v>
      </c>
      <c r="AK40" s="9">
        <f t="shared" si="3"/>
        <v>0.33333333333333331</v>
      </c>
      <c r="AL40" s="9">
        <f t="shared" si="3"/>
        <v>0</v>
      </c>
      <c r="AM40" s="9">
        <f t="shared" si="3"/>
        <v>0</v>
      </c>
      <c r="AN40" s="42">
        <f>SUM(AI40:AM40)</f>
        <v>1</v>
      </c>
    </row>
    <row r="41" spans="1:42" x14ac:dyDescent="0.35">
      <c r="A41" s="24" t="str">
        <f>Data!A36</f>
        <v>Notification that data is being processed</v>
      </c>
      <c r="B41">
        <f>COUNTIF(Data!$B36:$BD36,B$40)</f>
        <v>36</v>
      </c>
      <c r="C41">
        <f>COUNTIF(Data!$B36:$BD36,C$40)</f>
        <v>0</v>
      </c>
      <c r="D41">
        <f>COUNTIF(Data!$B36:$BD36,D$40)</f>
        <v>0</v>
      </c>
      <c r="E41">
        <f>COUNTIF(Data!$B36:$BD36,E$40)</f>
        <v>0</v>
      </c>
      <c r="F41">
        <f>COUNTIF(Data!$B36:$BD36,F$40)</f>
        <v>0</v>
      </c>
      <c r="G41">
        <f>COUNTIF(Data!$B36:$BD36,G$40)</f>
        <v>16</v>
      </c>
      <c r="H41" s="23">
        <f t="shared" ref="H41:H50" si="4">SUM(B41:G41)</f>
        <v>52</v>
      </c>
      <c r="J41" s="21" t="s">
        <v>125</v>
      </c>
      <c r="K41">
        <f>COUNTIFS(Data!$B$5:$BD$5,$J41,Data!$B$37:$BD$37,'Aggregated Data'!K$38)</f>
        <v>3</v>
      </c>
      <c r="L41">
        <f>COUNTIFS(Data!$B$5:$BD$5,$J41,Data!$B$37:$BD$37,'Aggregated Data'!L$38)</f>
        <v>0</v>
      </c>
      <c r="M41">
        <f>COUNTIFS(Data!$B$5:$BD$5,$J41,Data!$B$37:$BD$37,'Aggregated Data'!M$38)</f>
        <v>1</v>
      </c>
      <c r="N41">
        <f>COUNTIFS(Data!$B$5:$BD$5,$J41,Data!$B$37:$BD$37,'Aggregated Data'!N$38)</f>
        <v>0</v>
      </c>
      <c r="O41">
        <f>COUNTIFS(Data!$B$5:$BD$5,$J41,Data!$B$37:$BD$37,'Aggregated Data'!O$38)</f>
        <v>0</v>
      </c>
      <c r="P41" s="39">
        <f>SUM(K41:O41)</f>
        <v>4</v>
      </c>
      <c r="Q41" s="21" t="s">
        <v>125</v>
      </c>
      <c r="R41" s="9">
        <f>K41/$P$41</f>
        <v>0.75</v>
      </c>
      <c r="S41" s="9">
        <f>L41/$P$41</f>
        <v>0</v>
      </c>
      <c r="T41" s="9">
        <f>M41/$P$41</f>
        <v>0.25</v>
      </c>
      <c r="U41" s="9">
        <f>N41/$P$41</f>
        <v>0</v>
      </c>
      <c r="V41" s="9">
        <f>O41/$P$41</f>
        <v>0</v>
      </c>
      <c r="W41" s="42">
        <f>SUM(R41:V41)</f>
        <v>1</v>
      </c>
      <c r="Y41" s="10"/>
      <c r="AA41" s="21" t="s">
        <v>125</v>
      </c>
      <c r="AB41">
        <f>COUNTIFS(Data!$B$5:$BD$5,$AA41,Data!$B$38:$BD$38,'Aggregated Data'!AB$38)</f>
        <v>2</v>
      </c>
      <c r="AC41">
        <f>COUNTIFS(Data!$B$5:$BD$5,$AA41,Data!$B$38:$BD$38,'Aggregated Data'!AC$38)</f>
        <v>1</v>
      </c>
      <c r="AD41">
        <f>COUNTIFS(Data!$B$5:$BD$5,$AA41,Data!$B$38:$BD$38,'Aggregated Data'!AD$38)</f>
        <v>1</v>
      </c>
      <c r="AE41">
        <f>COUNTIFS(Data!$B$5:$BD$5,$AA41,Data!$B$38:$BD$38,'Aggregated Data'!AE$38)</f>
        <v>0</v>
      </c>
      <c r="AF41">
        <f>COUNTIFS(Data!$B$5:$BD$5,$AA41,Data!$B$38:$BD$38,'Aggregated Data'!AF$38)</f>
        <v>0</v>
      </c>
      <c r="AG41" s="39">
        <f>SUM(AB41:AF41)</f>
        <v>4</v>
      </c>
      <c r="AH41" s="21" t="s">
        <v>125</v>
      </c>
      <c r="AI41" s="9">
        <f t="shared" si="3"/>
        <v>0.5</v>
      </c>
      <c r="AJ41" s="9">
        <f t="shared" si="3"/>
        <v>0.25</v>
      </c>
      <c r="AK41" s="9">
        <f t="shared" si="3"/>
        <v>0.25</v>
      </c>
      <c r="AL41" s="9">
        <f t="shared" si="3"/>
        <v>0</v>
      </c>
      <c r="AM41" s="9">
        <f t="shared" si="3"/>
        <v>0</v>
      </c>
      <c r="AN41" s="42">
        <f>SUM(AI41:AM41)</f>
        <v>1</v>
      </c>
      <c r="AP41" s="10"/>
    </row>
    <row r="42" spans="1:42" x14ac:dyDescent="0.35">
      <c r="A42" s="24" t="str">
        <f>Data!A37</f>
        <v>Notification to DPA in event of a data breach</v>
      </c>
      <c r="B42">
        <f>COUNTIF(Data!$B37:$BD37,B$40)</f>
        <v>18</v>
      </c>
      <c r="C42">
        <f>COUNTIF(Data!$B37:$BD37,C$40)</f>
        <v>3</v>
      </c>
      <c r="D42">
        <f>COUNTIF(Data!$B37:$BD37,D$40)</f>
        <v>15</v>
      </c>
      <c r="E42">
        <f>COUNTIF(Data!$B37:$BD37,E$40)</f>
        <v>0</v>
      </c>
      <c r="F42">
        <f>COUNTIF(Data!$B37:$BD37,F$40)</f>
        <v>0</v>
      </c>
      <c r="G42">
        <f>COUNTIF(Data!$B37:$BD37,G$40)</f>
        <v>16</v>
      </c>
      <c r="H42" s="23">
        <f t="shared" si="4"/>
        <v>52</v>
      </c>
      <c r="I42" s="9"/>
      <c r="J42" s="21" t="s">
        <v>122</v>
      </c>
      <c r="K42">
        <f>COUNTIFS(Data!$B$5:$BD$5,$J42,Data!$B$37:$BD$37,'Aggregated Data'!K$38)</f>
        <v>7</v>
      </c>
      <c r="L42">
        <f>COUNTIFS(Data!$B$5:$BD$5,$J42,Data!$B$37:$BD$37,'Aggregated Data'!L$38)</f>
        <v>1</v>
      </c>
      <c r="M42">
        <f>COUNTIFS(Data!$B$5:$BD$5,$J42,Data!$B$37:$BD$37,'Aggregated Data'!M$38)</f>
        <v>2</v>
      </c>
      <c r="N42">
        <f>COUNTIFS(Data!$B$5:$BD$5,$J42,Data!$B$37:$BD$37,'Aggregated Data'!N$38)</f>
        <v>0</v>
      </c>
      <c r="O42">
        <f>COUNTIFS(Data!$B$5:$BD$5,$J42,Data!$B$37:$BD$37,'Aggregated Data'!O$38)</f>
        <v>0</v>
      </c>
      <c r="P42" s="39">
        <f>SUM(K42:O42)</f>
        <v>10</v>
      </c>
      <c r="Q42" s="21" t="s">
        <v>122</v>
      </c>
      <c r="R42" s="9">
        <f>K42/$P$42</f>
        <v>0.7</v>
      </c>
      <c r="S42" s="9">
        <f>L42/$P$42</f>
        <v>0.1</v>
      </c>
      <c r="T42" s="9">
        <f>M42/$P$42</f>
        <v>0.2</v>
      </c>
      <c r="U42" s="9">
        <f>N42/$P$42</f>
        <v>0</v>
      </c>
      <c r="V42" s="9">
        <f>O42/$P$42</f>
        <v>0</v>
      </c>
      <c r="W42" s="42">
        <f>SUM(R42:V42)</f>
        <v>1</v>
      </c>
      <c r="Y42" s="10"/>
      <c r="AA42" s="21" t="s">
        <v>122</v>
      </c>
      <c r="AB42">
        <f>COUNTIFS(Data!$B$5:$BD$5,$AA42,Data!$B$38:$BD$38,'Aggregated Data'!AB$38)</f>
        <v>5</v>
      </c>
      <c r="AC42">
        <f>COUNTIFS(Data!$B$5:$BD$5,$AA42,Data!$B$38:$BD$38,'Aggregated Data'!AC$38)</f>
        <v>1</v>
      </c>
      <c r="AD42">
        <f>COUNTIFS(Data!$B$5:$BD$5,$AA42,Data!$B$38:$BD$38,'Aggregated Data'!AD$38)</f>
        <v>4</v>
      </c>
      <c r="AE42">
        <f>COUNTIFS(Data!$B$5:$BD$5,$AA42,Data!$B$38:$BD$38,'Aggregated Data'!AE$38)</f>
        <v>0</v>
      </c>
      <c r="AF42">
        <f>COUNTIFS(Data!$B$5:$BD$5,$AA42,Data!$B$38:$BD$38,'Aggregated Data'!AF$38)</f>
        <v>0</v>
      </c>
      <c r="AG42" s="39">
        <f>SUM(AB42:AF42)</f>
        <v>10</v>
      </c>
      <c r="AH42" s="21" t="s">
        <v>122</v>
      </c>
      <c r="AI42" s="9">
        <f t="shared" si="3"/>
        <v>0.5</v>
      </c>
      <c r="AJ42" s="9">
        <f t="shared" si="3"/>
        <v>0.1</v>
      </c>
      <c r="AK42" s="9">
        <f t="shared" si="3"/>
        <v>0.4</v>
      </c>
      <c r="AL42" s="9">
        <f t="shared" si="3"/>
        <v>0</v>
      </c>
      <c r="AM42" s="9">
        <f t="shared" si="3"/>
        <v>0</v>
      </c>
      <c r="AN42" s="42">
        <f>SUM(AI42:AM42)</f>
        <v>1</v>
      </c>
      <c r="AP42" s="10"/>
    </row>
    <row r="43" spans="1:42" x14ac:dyDescent="0.35">
      <c r="A43" s="24" t="str">
        <f>Data!A38</f>
        <v>Notification to data subject in event of a data breach</v>
      </c>
      <c r="B43">
        <f>COUNTIF(Data!$B38:$BD38,B$40)</f>
        <v>10</v>
      </c>
      <c r="C43">
        <f>COUNTIF(Data!$B38:$BD38,C$40)</f>
        <v>8</v>
      </c>
      <c r="D43">
        <f>COUNTIF(Data!$B38:$BD38,D$40)</f>
        <v>18</v>
      </c>
      <c r="E43">
        <f>COUNTIF(Data!$B38:$BD38,E$40)</f>
        <v>0</v>
      </c>
      <c r="F43">
        <f>COUNTIF(Data!$B38:$BD38,F$40)</f>
        <v>0</v>
      </c>
      <c r="G43">
        <f>COUNTIF(Data!$B38:$BD38,G$40)</f>
        <v>16</v>
      </c>
      <c r="H43" s="23">
        <f t="shared" si="4"/>
        <v>52</v>
      </c>
      <c r="I43" s="9"/>
      <c r="J43" s="21" t="s">
        <v>121</v>
      </c>
      <c r="K43">
        <f>COUNTIFS(Data!$B$5:$BD$5,$J43,Data!$B$37:$BD$37,'Aggregated Data'!K$38)</f>
        <v>1</v>
      </c>
      <c r="L43">
        <f>COUNTIFS(Data!$B$5:$BD$5,$J43,Data!$B$37:$BD$37,'Aggregated Data'!L$38)</f>
        <v>1</v>
      </c>
      <c r="M43">
        <f>COUNTIFS(Data!$B$5:$BD$5,$J43,Data!$B$37:$BD$37,'Aggregated Data'!M$38)</f>
        <v>2</v>
      </c>
      <c r="N43">
        <f>COUNTIFS(Data!$B$5:$BD$5,$J43,Data!$B$37:$BD$37,'Aggregated Data'!N$38)</f>
        <v>0</v>
      </c>
      <c r="O43">
        <f>COUNTIFS(Data!$B$5:$BD$5,$J43,Data!$B$37:$BD$37,'Aggregated Data'!O$38)</f>
        <v>0</v>
      </c>
      <c r="P43" s="39">
        <f>SUM(K43:O43)</f>
        <v>4</v>
      </c>
      <c r="Q43" s="21" t="s">
        <v>121</v>
      </c>
      <c r="R43" s="9">
        <f>K43/$P$43</f>
        <v>0.25</v>
      </c>
      <c r="S43" s="9">
        <f>L43/$P$43</f>
        <v>0.25</v>
      </c>
      <c r="T43" s="9">
        <f>M43/$P$43</f>
        <v>0.5</v>
      </c>
      <c r="U43" s="9">
        <f>N43/$P$43</f>
        <v>0</v>
      </c>
      <c r="V43" s="9">
        <f>O43/$P$43</f>
        <v>0</v>
      </c>
      <c r="W43" s="42">
        <f>SUM(R43:V43)</f>
        <v>1</v>
      </c>
      <c r="Y43" s="10"/>
      <c r="AA43" s="40" t="s">
        <v>121</v>
      </c>
      <c r="AB43" s="26">
        <f>COUNTIFS(Data!$B$5:$BD$5,$AA43,Data!$B$38:$BD$38,'Aggregated Data'!AB$38)</f>
        <v>1</v>
      </c>
      <c r="AC43" s="26">
        <f>COUNTIFS(Data!$B$5:$BD$5,$AA43,Data!$B$38:$BD$38,'Aggregated Data'!AC$38)</f>
        <v>1</v>
      </c>
      <c r="AD43" s="26">
        <f>COUNTIFS(Data!$B$5:$BD$5,$AA43,Data!$B$38:$BD$38,'Aggregated Data'!AD$38)</f>
        <v>2</v>
      </c>
      <c r="AE43" s="26">
        <f>COUNTIFS(Data!$B$5:$BD$5,$AA43,Data!$B$38:$BD$38,'Aggregated Data'!AE$38)</f>
        <v>0</v>
      </c>
      <c r="AF43" s="26">
        <f>COUNTIFS(Data!$B$5:$BD$5,$AA43,Data!$B$38:$BD$38,'Aggregated Data'!AF$38)</f>
        <v>0</v>
      </c>
      <c r="AG43" s="41">
        <f>SUM(AB43:AF43)</f>
        <v>4</v>
      </c>
      <c r="AH43" s="40" t="s">
        <v>121</v>
      </c>
      <c r="AI43" s="38">
        <f t="shared" si="3"/>
        <v>0.25</v>
      </c>
      <c r="AJ43" s="38">
        <f t="shared" si="3"/>
        <v>0.25</v>
      </c>
      <c r="AK43" s="38">
        <f t="shared" si="3"/>
        <v>0.5</v>
      </c>
      <c r="AL43" s="38">
        <f t="shared" si="3"/>
        <v>0</v>
      </c>
      <c r="AM43" s="38">
        <f t="shared" si="3"/>
        <v>0</v>
      </c>
      <c r="AN43" s="44">
        <f>SUM(AI43:AM43)</f>
        <v>1</v>
      </c>
      <c r="AP43" s="10"/>
    </row>
    <row r="44" spans="1:42" x14ac:dyDescent="0.35">
      <c r="A44" s="24" t="str">
        <f>Data!A39</f>
        <v>Specific timeframe for notification is specified</v>
      </c>
      <c r="B44">
        <f>COUNTIF(Data!$B39:$BD39,B$40)</f>
        <v>5</v>
      </c>
      <c r="C44">
        <f>COUNTIF(Data!$B39:$BD39,C$40)</f>
        <v>3</v>
      </c>
      <c r="D44">
        <f>COUNTIF(Data!$B39:$BD39,D$40)</f>
        <v>16</v>
      </c>
      <c r="E44">
        <f>COUNTIF(Data!$B39:$BD39,E$40)</f>
        <v>0</v>
      </c>
      <c r="F44">
        <f>COUNTIF(Data!$B39:$BD39,F$40)</f>
        <v>12</v>
      </c>
      <c r="G44">
        <f>COUNTIF(Data!$B39:$BD39,G$40)</f>
        <v>16</v>
      </c>
      <c r="H44" s="23">
        <f t="shared" si="4"/>
        <v>52</v>
      </c>
      <c r="I44" s="9"/>
      <c r="J44" s="40"/>
      <c r="K44" s="26"/>
      <c r="L44" s="26"/>
      <c r="M44" s="26"/>
      <c r="N44" s="26"/>
      <c r="O44" s="26"/>
      <c r="P44" s="41">
        <f>SUM(P39:P43)</f>
        <v>36</v>
      </c>
      <c r="Q44" s="25"/>
      <c r="R44" s="43"/>
      <c r="S44" s="38"/>
      <c r="T44" s="38"/>
      <c r="U44" s="38"/>
      <c r="V44" s="38"/>
      <c r="W44" s="36"/>
      <c r="X44" s="9"/>
      <c r="Y44" s="10"/>
      <c r="AA44" s="3"/>
      <c r="AI44" s="3"/>
      <c r="AJ44" s="9"/>
      <c r="AK44" s="9"/>
      <c r="AL44" s="9"/>
      <c r="AM44" s="9"/>
      <c r="AN44" s="9"/>
      <c r="AP44" s="10"/>
    </row>
    <row r="45" spans="1:42" x14ac:dyDescent="0.35">
      <c r="A45" s="24" t="str">
        <f>Data!A40</f>
        <v>Exceptions exist to breach notification requirement</v>
      </c>
      <c r="B45">
        <f>COUNTIF(Data!$B40:$BD40,B$40)</f>
        <v>12</v>
      </c>
      <c r="C45">
        <f>COUNTIF(Data!$B40:$BD40,C$40)</f>
        <v>0</v>
      </c>
      <c r="D45">
        <f>COUNTIF(Data!$B40:$BD40,D$40)</f>
        <v>10</v>
      </c>
      <c r="E45">
        <f>COUNTIF(Data!$B40:$BD40,E$40)</f>
        <v>0</v>
      </c>
      <c r="F45">
        <f>COUNTIF(Data!$B40:$BD40,F$40)</f>
        <v>14</v>
      </c>
      <c r="G45">
        <f>COUNTIF(Data!$B40:$BD40,G$40)</f>
        <v>16</v>
      </c>
      <c r="H45" s="23">
        <f t="shared" si="4"/>
        <v>52</v>
      </c>
      <c r="I45" s="9"/>
      <c r="J45" s="3"/>
      <c r="R45" s="3"/>
      <c r="S45" s="9"/>
      <c r="T45" s="9"/>
      <c r="U45" s="9"/>
      <c r="V45" s="9"/>
      <c r="W45" s="9"/>
      <c r="X45" s="9"/>
      <c r="Y45" s="10"/>
      <c r="AA45" s="3"/>
      <c r="AI45" s="3"/>
      <c r="AJ45" s="9"/>
      <c r="AK45" s="9"/>
      <c r="AL45" s="9"/>
      <c r="AM45" s="9"/>
      <c r="AN45" s="9"/>
      <c r="AP45" s="10"/>
    </row>
    <row r="46" spans="1:42" x14ac:dyDescent="0.35">
      <c r="A46" s="24" t="str">
        <f>Data!A41</f>
        <v>Requires a data processing register</v>
      </c>
      <c r="B46">
        <f>COUNTIF(Data!$B41:$BD41,B$40)</f>
        <v>18</v>
      </c>
      <c r="C46">
        <f>COUNTIF(Data!$B41:$BD41,C$40)</f>
        <v>2</v>
      </c>
      <c r="D46">
        <f>COUNTIF(Data!$B41:$BD41,D$40)</f>
        <v>16</v>
      </c>
      <c r="E46">
        <f>COUNTIF(Data!$B41:$BD41,E$40)</f>
        <v>0</v>
      </c>
      <c r="F46">
        <f>COUNTIF(Data!$B41:$BD41,F$40)</f>
        <v>0</v>
      </c>
      <c r="G46">
        <f>COUNTIF(Data!$B41:$BD41,G$40)</f>
        <v>16</v>
      </c>
      <c r="H46" s="23">
        <f t="shared" si="4"/>
        <v>52</v>
      </c>
      <c r="I46" s="9"/>
    </row>
    <row r="47" spans="1:42" ht="15" thickBot="1" x14ac:dyDescent="0.4">
      <c r="A47" s="24" t="str">
        <f>Data!A42</f>
        <v>Register is publicly available</v>
      </c>
      <c r="B47">
        <f>COUNTIF(Data!$B42:$BD42,B$40)</f>
        <v>13</v>
      </c>
      <c r="C47">
        <f>COUNTIF(Data!$B42:$BD42,C$40)</f>
        <v>1</v>
      </c>
      <c r="D47">
        <f>COUNTIF(Data!$B42:$BD42,D$40)</f>
        <v>5</v>
      </c>
      <c r="E47">
        <f>COUNTIF(Data!$B42:$BD42,E$40)</f>
        <v>1</v>
      </c>
      <c r="F47">
        <f>COUNTIF(Data!$B42:$BD42,F$40)</f>
        <v>16</v>
      </c>
      <c r="G47">
        <f>COUNTIF(Data!$B42:$BD42,G$40)</f>
        <v>16</v>
      </c>
      <c r="H47" s="23">
        <f t="shared" si="4"/>
        <v>52</v>
      </c>
      <c r="I47" s="9"/>
      <c r="J47" s="50" t="s">
        <v>258</v>
      </c>
      <c r="K47" s="51"/>
      <c r="L47" s="51"/>
      <c r="M47" s="51"/>
      <c r="N47" s="51"/>
      <c r="O47" s="51"/>
      <c r="P47" s="52"/>
      <c r="Q47" s="50" t="s">
        <v>259</v>
      </c>
      <c r="R47" s="51"/>
      <c r="S47" s="51"/>
      <c r="T47" s="51"/>
      <c r="U47" s="51"/>
      <c r="V47" s="51"/>
      <c r="W47" s="52"/>
      <c r="AA47" s="50" t="s">
        <v>222</v>
      </c>
      <c r="AB47" s="51"/>
      <c r="AC47" s="51"/>
      <c r="AD47" s="51"/>
      <c r="AE47" s="51"/>
      <c r="AF47" s="51"/>
      <c r="AG47" s="52"/>
      <c r="AH47" s="50" t="s">
        <v>223</v>
      </c>
      <c r="AI47" s="51"/>
      <c r="AJ47" s="51"/>
      <c r="AK47" s="51"/>
      <c r="AL47" s="51"/>
      <c r="AM47" s="51"/>
      <c r="AN47" s="52"/>
    </row>
    <row r="48" spans="1:42" ht="15" thickTop="1" x14ac:dyDescent="0.35">
      <c r="A48" s="24" t="str">
        <f>Data!A43</f>
        <v>Provides for terms of service icons</v>
      </c>
      <c r="B48">
        <f>COUNTIF(Data!$B43:$BD43,B$40)</f>
        <v>1</v>
      </c>
      <c r="C48">
        <f>COUNTIF(Data!$B43:$BD43,C$40)</f>
        <v>0</v>
      </c>
      <c r="D48">
        <f>COUNTIF(Data!$B43:$BD43,D$40)</f>
        <v>35</v>
      </c>
      <c r="E48">
        <f>COUNTIF(Data!$B43:$BD43,E$40)</f>
        <v>0</v>
      </c>
      <c r="F48">
        <f>COUNTIF(Data!$B43:$BD43,F$40)</f>
        <v>0</v>
      </c>
      <c r="G48">
        <f>COUNTIF(Data!$B43:$BD43,G$40)</f>
        <v>16</v>
      </c>
      <c r="H48" s="23">
        <f t="shared" si="4"/>
        <v>52</v>
      </c>
      <c r="I48" s="9"/>
      <c r="J48" s="24"/>
      <c r="K48" s="3" t="s">
        <v>135</v>
      </c>
      <c r="L48" s="3" t="s">
        <v>161</v>
      </c>
      <c r="M48" s="3" t="s">
        <v>136</v>
      </c>
      <c r="N48" s="3" t="s">
        <v>156</v>
      </c>
      <c r="O48" s="3" t="s">
        <v>224</v>
      </c>
      <c r="P48" s="22" t="s">
        <v>210</v>
      </c>
      <c r="Q48" s="24"/>
      <c r="R48" s="3" t="s">
        <v>135</v>
      </c>
      <c r="S48" s="3" t="s">
        <v>161</v>
      </c>
      <c r="T48" s="3" t="s">
        <v>136</v>
      </c>
      <c r="U48" s="3" t="s">
        <v>179</v>
      </c>
      <c r="V48" s="3" t="s">
        <v>62</v>
      </c>
      <c r="W48" s="22" t="s">
        <v>210</v>
      </c>
      <c r="X48" s="3"/>
      <c r="AA48" s="24"/>
      <c r="AB48" s="3" t="s">
        <v>135</v>
      </c>
      <c r="AC48" s="3" t="s">
        <v>161</v>
      </c>
      <c r="AD48" s="3" t="s">
        <v>136</v>
      </c>
      <c r="AE48" s="3" t="s">
        <v>156</v>
      </c>
      <c r="AF48" s="3" t="s">
        <v>224</v>
      </c>
      <c r="AG48" s="22" t="s">
        <v>210</v>
      </c>
      <c r="AH48" s="24"/>
      <c r="AI48" s="3" t="s">
        <v>135</v>
      </c>
      <c r="AJ48" s="3" t="s">
        <v>161</v>
      </c>
      <c r="AK48" s="3" t="s">
        <v>136</v>
      </c>
      <c r="AL48" s="3" t="s">
        <v>179</v>
      </c>
      <c r="AM48" s="3" t="s">
        <v>62</v>
      </c>
      <c r="AN48" s="22" t="s">
        <v>210</v>
      </c>
    </row>
    <row r="49" spans="1:44" x14ac:dyDescent="0.35">
      <c r="A49" s="24" t="str">
        <f>Data!A44</f>
        <v>DPA must submit at least annual report</v>
      </c>
      <c r="B49">
        <f>COUNTIF(Data!$B44:$BD44,B$40)</f>
        <v>23</v>
      </c>
      <c r="C49">
        <f>COUNTIF(Data!$B44:$BD44,C$40)</f>
        <v>0</v>
      </c>
      <c r="D49">
        <f>COUNTIF(Data!$B44:$BD44,D$40)</f>
        <v>11</v>
      </c>
      <c r="E49">
        <f>COUNTIF(Data!$B44:$BD44,E$40)</f>
        <v>2</v>
      </c>
      <c r="F49">
        <f>COUNTIF(Data!$B44:$BD44,F$40)</f>
        <v>0</v>
      </c>
      <c r="G49">
        <f>COUNTIF(Data!$B44:$BD44,G$40)</f>
        <v>16</v>
      </c>
      <c r="H49" s="23">
        <f t="shared" si="4"/>
        <v>52</v>
      </c>
      <c r="I49" s="9"/>
      <c r="J49" s="21" t="s">
        <v>115</v>
      </c>
      <c r="K49">
        <f>COUNTIFS(Data!$B$4:$BD$4,$J49,Data!$B$37:$BD$37,'Aggregated Data'!K$48)</f>
        <v>5</v>
      </c>
      <c r="L49">
        <f>COUNTIFS(Data!$B$4:$BD$4,$J49,Data!$B$37:$BD$37,'Aggregated Data'!L$48)</f>
        <v>1</v>
      </c>
      <c r="M49">
        <f>COUNTIFS(Data!$B$4:$BD$4,$J49,Data!$B$37:$BD$37,'Aggregated Data'!M$48)</f>
        <v>12</v>
      </c>
      <c r="N49">
        <f>COUNTIFS(Data!$B$4:$BD$4,$J49,Data!$B$37:$BD$37,'Aggregated Data'!N$48)</f>
        <v>0</v>
      </c>
      <c r="O49">
        <f>COUNTIFS(Data!$B$4:$BD$4,$J49,Data!$B$37:$BD$37,'Aggregated Data'!O$48)</f>
        <v>6</v>
      </c>
      <c r="P49" s="23">
        <f>SUM(K49:O49)</f>
        <v>24</v>
      </c>
      <c r="Q49" s="21" t="s">
        <v>115</v>
      </c>
      <c r="R49" s="9">
        <f>K49/$P$49</f>
        <v>0.20833333333333334</v>
      </c>
      <c r="S49" s="9">
        <f t="shared" ref="S49:V52" si="5">L49/$P49</f>
        <v>4.1666666666666664E-2</v>
      </c>
      <c r="T49" s="9">
        <f t="shared" si="5"/>
        <v>0.5</v>
      </c>
      <c r="U49" s="9">
        <f t="shared" si="5"/>
        <v>0</v>
      </c>
      <c r="V49" s="9">
        <f t="shared" si="5"/>
        <v>0.25</v>
      </c>
      <c r="W49" s="42">
        <f ca="1">SUM(R49:X49)</f>
        <v>0</v>
      </c>
      <c r="X49" s="9"/>
      <c r="AA49" s="21" t="s">
        <v>115</v>
      </c>
      <c r="AB49">
        <f>COUNTIFS(Data!$B$4:$BD$4,$AA49,Data!$B$38:$BD$38,'Aggregated Data'!AB$48)</f>
        <v>1</v>
      </c>
      <c r="AC49">
        <f>COUNTIFS(Data!$B$4:$BD$4,$AA49,Data!$B$38:$BD$38,'Aggregated Data'!AC$48)</f>
        <v>5</v>
      </c>
      <c r="AD49">
        <f>COUNTIFS(Data!$B$4:$BD$4,$AA49,Data!$B$38:$BD$38,'Aggregated Data'!AD$48)</f>
        <v>12</v>
      </c>
      <c r="AE49">
        <f>COUNTIFS(Data!$B$4:$BD$4,$AA49,Data!$B$38:$BD$38,'Aggregated Data'!AE$48)</f>
        <v>0</v>
      </c>
      <c r="AF49">
        <f>COUNTIFS(Data!$B$4:$BD$4,$AA49,Data!$B$38:$BD$38,'Aggregated Data'!AF$48)</f>
        <v>6</v>
      </c>
      <c r="AG49" s="39">
        <f>SUM(AB49:AF49)</f>
        <v>24</v>
      </c>
      <c r="AH49" s="21" t="s">
        <v>115</v>
      </c>
      <c r="AI49" s="9">
        <f>AB49/$AG49</f>
        <v>4.1666666666666664E-2</v>
      </c>
      <c r="AJ49" s="9">
        <f t="shared" ref="AI49:AM52" si="6">AC49/$AG49</f>
        <v>0.20833333333333334</v>
      </c>
      <c r="AK49" s="9">
        <f t="shared" si="6"/>
        <v>0.5</v>
      </c>
      <c r="AL49" s="9">
        <f t="shared" si="6"/>
        <v>0</v>
      </c>
      <c r="AM49" s="9">
        <f t="shared" si="6"/>
        <v>0.25</v>
      </c>
      <c r="AN49" s="42">
        <f>SUM(AI49:AM49)</f>
        <v>1</v>
      </c>
    </row>
    <row r="50" spans="1:44" x14ac:dyDescent="0.35">
      <c r="A50" s="25" t="str">
        <f>Data!A45</f>
        <v>DPA report is made public</v>
      </c>
      <c r="B50" s="26">
        <f>COUNTIF(Data!$B45:$BD45,B$40)</f>
        <v>9</v>
      </c>
      <c r="C50" s="26">
        <f>COUNTIF(Data!$B45:$BD45,C$40)</f>
        <v>0</v>
      </c>
      <c r="D50" s="26">
        <f>COUNTIF(Data!$B45:$BD45,D$40)</f>
        <v>4</v>
      </c>
      <c r="E50" s="26">
        <f>COUNTIF(Data!$B45:$BD45,E$40)</f>
        <v>15</v>
      </c>
      <c r="F50" s="26">
        <f>COUNTIF(Data!$B45:$BD45,F$40)</f>
        <v>8</v>
      </c>
      <c r="G50" s="26">
        <f>COUNTIF(Data!$B45:$BD45,G$40)</f>
        <v>16</v>
      </c>
      <c r="H50" s="27">
        <f t="shared" si="4"/>
        <v>52</v>
      </c>
      <c r="I50" s="9"/>
      <c r="J50" s="21" t="s">
        <v>116</v>
      </c>
      <c r="K50">
        <f>COUNTIFS(Data!$B$4:$BD$4,$J50,Data!$B$37:$BD$37,'Aggregated Data'!K$48)</f>
        <v>10</v>
      </c>
      <c r="L50">
        <f>COUNTIFS(Data!$B$4:$BD$4,$J50,Data!$B$37:$BD$37,'Aggregated Data'!L$48)</f>
        <v>1</v>
      </c>
      <c r="M50">
        <f>COUNTIFS(Data!$B$4:$BD$4,$J50,Data!$B$37:$BD$37,'Aggregated Data'!M$48)</f>
        <v>1</v>
      </c>
      <c r="N50">
        <f>COUNTIFS(Data!$B$4:$BD$4,$J50,Data!$B$37:$BD$37,'Aggregated Data'!N$48)</f>
        <v>1</v>
      </c>
      <c r="O50">
        <f>COUNTIFS(Data!$B$4:$BD$4,$J50,Data!$B$37:$BD$37,'Aggregated Data'!O$48)</f>
        <v>3</v>
      </c>
      <c r="P50" s="23">
        <f>SUM(K50:O50)</f>
        <v>16</v>
      </c>
      <c r="Q50" s="21" t="s">
        <v>116</v>
      </c>
      <c r="R50" s="9">
        <f>K50/$P$50</f>
        <v>0.625</v>
      </c>
      <c r="S50" s="9">
        <f t="shared" si="5"/>
        <v>6.25E-2</v>
      </c>
      <c r="T50" s="9">
        <f t="shared" si="5"/>
        <v>6.25E-2</v>
      </c>
      <c r="U50" s="9">
        <f t="shared" si="5"/>
        <v>6.25E-2</v>
      </c>
      <c r="V50" s="9">
        <f t="shared" si="5"/>
        <v>0.1875</v>
      </c>
      <c r="W50" s="42">
        <f ca="1">SUM(R50:X50)</f>
        <v>0</v>
      </c>
      <c r="X50" s="9"/>
      <c r="AA50" s="21" t="s">
        <v>116</v>
      </c>
      <c r="AB50">
        <f>COUNTIFS(Data!$B$4:$BD$4,$AA50,Data!$B$38:$BD$38,'Aggregated Data'!AB$48)</f>
        <v>6</v>
      </c>
      <c r="AC50">
        <f>COUNTIFS(Data!$B$4:$BD$4,$AA50,Data!$B$38:$BD$38,'Aggregated Data'!AC$48)</f>
        <v>2</v>
      </c>
      <c r="AD50">
        <f>COUNTIFS(Data!$B$4:$BD$4,$AA50,Data!$B$38:$BD$38,'Aggregated Data'!AD$48)</f>
        <v>4</v>
      </c>
      <c r="AE50">
        <f>COUNTIFS(Data!$B$4:$BD$4,$AA50,Data!$B$38:$BD$38,'Aggregated Data'!AE$48)</f>
        <v>1</v>
      </c>
      <c r="AF50">
        <f>COUNTIFS(Data!$B$4:$BD$4,$AA50,Data!$B$38:$BD$38,'Aggregated Data'!AF$48)</f>
        <v>3</v>
      </c>
      <c r="AG50" s="39">
        <f t="shared" ref="AG50:AG52" si="7">SUM(AB50:AF50)</f>
        <v>16</v>
      </c>
      <c r="AH50" s="21" t="s">
        <v>116</v>
      </c>
      <c r="AI50" s="9">
        <f t="shared" si="6"/>
        <v>0.375</v>
      </c>
      <c r="AJ50" s="9">
        <f t="shared" si="6"/>
        <v>0.125</v>
      </c>
      <c r="AK50" s="9">
        <f t="shared" si="6"/>
        <v>0.25</v>
      </c>
      <c r="AL50" s="9">
        <f t="shared" si="6"/>
        <v>6.25E-2</v>
      </c>
      <c r="AM50" s="9">
        <f t="shared" si="6"/>
        <v>0.1875</v>
      </c>
      <c r="AN50" s="42">
        <f t="shared" ref="AN50:AN52" si="8">SUM(AI50:AM50)</f>
        <v>1</v>
      </c>
    </row>
    <row r="51" spans="1:44" x14ac:dyDescent="0.35">
      <c r="J51" s="21" t="s">
        <v>117</v>
      </c>
      <c r="K51">
        <f>COUNTIFS(Data!$B$4:$BD$4,$J51,Data!$B$37:$BD$37,'Aggregated Data'!K$48)</f>
        <v>2</v>
      </c>
      <c r="L51">
        <f>COUNTIFS(Data!$B$4:$BD$4,$J51,Data!$B$37:$BD$37,'Aggregated Data'!L$48)</f>
        <v>0</v>
      </c>
      <c r="M51">
        <f>COUNTIFS(Data!$B$4:$BD$4,$J51,Data!$B$37:$BD$37,'Aggregated Data'!M$48)</f>
        <v>1</v>
      </c>
      <c r="N51">
        <f>COUNTIFS(Data!$B$4:$BD$4,$J51,Data!$B$37:$BD$37,'Aggregated Data'!N$48)</f>
        <v>0</v>
      </c>
      <c r="O51">
        <f>COUNTIFS(Data!$B$4:$BD$4,$J51,Data!$B$37:$BD$37,'Aggregated Data'!O$48)</f>
        <v>2</v>
      </c>
      <c r="P51" s="23">
        <f>SUM(K51:O51)</f>
        <v>5</v>
      </c>
      <c r="Q51" s="21" t="s">
        <v>117</v>
      </c>
      <c r="R51" s="9">
        <f>K51/$P$51</f>
        <v>0.4</v>
      </c>
      <c r="S51" s="9">
        <f t="shared" si="5"/>
        <v>0</v>
      </c>
      <c r="T51" s="9">
        <f t="shared" si="5"/>
        <v>0.2</v>
      </c>
      <c r="U51" s="9">
        <f t="shared" si="5"/>
        <v>0</v>
      </c>
      <c r="V51" s="9">
        <f t="shared" si="5"/>
        <v>0.4</v>
      </c>
      <c r="W51" s="42">
        <f ca="1">SUM(R51:X51)</f>
        <v>2.0333333333333332</v>
      </c>
      <c r="X51" s="9"/>
      <c r="AA51" s="21" t="s">
        <v>117</v>
      </c>
      <c r="AB51">
        <f>COUNTIFS(Data!$B$4:$BD$4,$AA51,Data!$B$38:$BD$38,'Aggregated Data'!AB$48)</f>
        <v>2</v>
      </c>
      <c r="AC51">
        <f>COUNTIFS(Data!$B$4:$BD$4,$AA51,Data!$B$38:$BD$38,'Aggregated Data'!AC$48)</f>
        <v>0</v>
      </c>
      <c r="AD51">
        <f>COUNTIFS(Data!$B$4:$BD$4,$AA51,Data!$B$38:$BD$38,'Aggregated Data'!AD$48)</f>
        <v>1</v>
      </c>
      <c r="AE51">
        <f>COUNTIFS(Data!$B$4:$BD$4,$AA51,Data!$B$38:$BD$38,'Aggregated Data'!AE$48)</f>
        <v>0</v>
      </c>
      <c r="AF51">
        <f>COUNTIFS(Data!$B$4:$BD$4,$AA51,Data!$B$38:$BD$38,'Aggregated Data'!AF$48)</f>
        <v>2</v>
      </c>
      <c r="AG51" s="39">
        <f t="shared" si="7"/>
        <v>5</v>
      </c>
      <c r="AH51" s="21" t="s">
        <v>117</v>
      </c>
      <c r="AI51" s="9">
        <f t="shared" si="6"/>
        <v>0.4</v>
      </c>
      <c r="AJ51" s="9">
        <f t="shared" si="6"/>
        <v>0</v>
      </c>
      <c r="AK51" s="9">
        <f t="shared" si="6"/>
        <v>0.2</v>
      </c>
      <c r="AL51" s="9">
        <f t="shared" si="6"/>
        <v>0</v>
      </c>
      <c r="AM51" s="9">
        <f t="shared" si="6"/>
        <v>0.4</v>
      </c>
      <c r="AN51" s="42">
        <f t="shared" si="8"/>
        <v>1</v>
      </c>
    </row>
    <row r="52" spans="1:44" x14ac:dyDescent="0.35">
      <c r="A52" s="8" t="str">
        <f>Data!A46</f>
        <v>ACCOUNTABILITY</v>
      </c>
      <c r="B52" s="32" t="s">
        <v>135</v>
      </c>
      <c r="C52" s="32" t="s">
        <v>136</v>
      </c>
      <c r="D52" s="32" t="s">
        <v>179</v>
      </c>
      <c r="E52" s="32" t="s">
        <v>224</v>
      </c>
      <c r="F52" s="33" t="s">
        <v>210</v>
      </c>
      <c r="G52" s="3"/>
      <c r="J52" s="40" t="s">
        <v>118</v>
      </c>
      <c r="K52" s="26">
        <f>COUNTIFS(Data!$B$4:$BD$4,$J52,Data!$B$37:$BD$37,'Aggregated Data'!K$48)</f>
        <v>1</v>
      </c>
      <c r="L52" s="26">
        <f>COUNTIFS(Data!$B$4:$BD$4,$J52,Data!$B$37:$BD$37,'Aggregated Data'!L$48)</f>
        <v>1</v>
      </c>
      <c r="M52" s="26">
        <f>COUNTIFS(Data!$B$4:$BD$4,$J52,Data!$B$37:$BD$37,'Aggregated Data'!M$48)</f>
        <v>1</v>
      </c>
      <c r="N52" s="26">
        <f>COUNTIFS(Data!$B$4:$BD$4,$J52,Data!$B$37:$BD$37,'Aggregated Data'!N$48)</f>
        <v>0</v>
      </c>
      <c r="O52" s="26">
        <f>COUNTIFS(Data!$B$4:$BD$4,$J52,Data!$B$37:$BD$37,'Aggregated Data'!O$48)</f>
        <v>4</v>
      </c>
      <c r="P52" s="27">
        <f>SUM(K52:O52)</f>
        <v>7</v>
      </c>
      <c r="Q52" s="40" t="s">
        <v>118</v>
      </c>
      <c r="R52" s="38">
        <f>K52/$P$51</f>
        <v>0.2</v>
      </c>
      <c r="S52" s="38">
        <f t="shared" si="5"/>
        <v>0.14285714285714285</v>
      </c>
      <c r="T52" s="38">
        <f t="shared" si="5"/>
        <v>0.14285714285714285</v>
      </c>
      <c r="U52" s="38">
        <f t="shared" si="5"/>
        <v>0</v>
      </c>
      <c r="V52" s="38">
        <f t="shared" si="5"/>
        <v>0.5714285714285714</v>
      </c>
      <c r="W52" s="44">
        <f ca="1">SUM(R52:X52)</f>
        <v>1.0333333333333334</v>
      </c>
      <c r="X52" s="9"/>
      <c r="AA52" s="40" t="s">
        <v>118</v>
      </c>
      <c r="AB52" s="26">
        <f>COUNTIFS(Data!$B$4:$BD$4,$AA52,Data!$B$38:$BD$38,'Aggregated Data'!AB$48)</f>
        <v>1</v>
      </c>
      <c r="AC52" s="26">
        <f>COUNTIFS(Data!$B$4:$BD$4,$AA52,Data!$B$38:$BD$38,'Aggregated Data'!AC$48)</f>
        <v>1</v>
      </c>
      <c r="AD52" s="26">
        <f>COUNTIFS(Data!$B$4:$BD$4,$AA52,Data!$B$38:$BD$38,'Aggregated Data'!AD$48)</f>
        <v>1</v>
      </c>
      <c r="AE52" s="26">
        <f>COUNTIFS(Data!$B$4:$BD$4,$AA52,Data!$B$38:$BD$38,'Aggregated Data'!AE$48)</f>
        <v>0</v>
      </c>
      <c r="AF52" s="26">
        <f>COUNTIFS(Data!$B$4:$BD$4,$AA52,Data!$B$38:$BD$38,'Aggregated Data'!AF$48)</f>
        <v>4</v>
      </c>
      <c r="AG52" s="41">
        <f t="shared" si="7"/>
        <v>7</v>
      </c>
      <c r="AH52" s="40" t="s">
        <v>118</v>
      </c>
      <c r="AI52" s="38">
        <f t="shared" si="6"/>
        <v>0.14285714285714285</v>
      </c>
      <c r="AJ52" s="38">
        <f t="shared" si="6"/>
        <v>0.14285714285714285</v>
      </c>
      <c r="AK52" s="38">
        <f t="shared" si="6"/>
        <v>0.14285714285714285</v>
      </c>
      <c r="AL52" s="38">
        <f t="shared" si="6"/>
        <v>0</v>
      </c>
      <c r="AM52" s="38">
        <f t="shared" si="6"/>
        <v>0.5714285714285714</v>
      </c>
      <c r="AN52" s="44">
        <f t="shared" si="8"/>
        <v>1</v>
      </c>
      <c r="AO52" s="10"/>
    </row>
    <row r="53" spans="1:44" x14ac:dyDescent="0.35">
      <c r="A53" s="24" t="str">
        <f>Data!A47</f>
        <v>Explicit provision for civil liability</v>
      </c>
      <c r="B53">
        <f>COUNTIF(Data!$B47:$BD47,B$52)</f>
        <v>17</v>
      </c>
      <c r="C53">
        <f>COUNTIF(Data!$B47:$BD47,C$52)</f>
        <v>19</v>
      </c>
      <c r="D53">
        <f>COUNTIF(Data!$B47:$BD47,D$52)</f>
        <v>0</v>
      </c>
      <c r="E53">
        <f>COUNTIF(Data!$B47:$BD47,E$52)</f>
        <v>16</v>
      </c>
      <c r="F53" s="23">
        <f t="shared" ref="F53:F62" si="9">SUM(B53:E53)</f>
        <v>52</v>
      </c>
      <c r="J53" s="3"/>
      <c r="R53" s="3"/>
      <c r="S53" s="9"/>
      <c r="T53" s="9"/>
      <c r="U53" s="9"/>
      <c r="V53" s="9"/>
      <c r="W53" s="9"/>
      <c r="X53" s="9"/>
      <c r="Y53" s="10"/>
      <c r="AA53" s="3"/>
      <c r="AG53" s="11"/>
      <c r="AI53" s="9"/>
      <c r="AJ53" s="9"/>
      <c r="AK53" s="9"/>
      <c r="AL53" s="9"/>
      <c r="AM53" s="9"/>
      <c r="AN53" s="9"/>
      <c r="AO53" s="10"/>
    </row>
    <row r="54" spans="1:44" ht="15" customHeight="1" thickBot="1" x14ac:dyDescent="0.4">
      <c r="A54" s="24" t="str">
        <f>Data!A48</f>
        <v>Establishes/designates a Data Protection Authority to ensure compliance</v>
      </c>
      <c r="B54">
        <f>COUNTIF(Data!$B48:$BD48,B$52)</f>
        <v>35</v>
      </c>
      <c r="C54">
        <f>COUNTIF(Data!$B48:$BD48,C$52)</f>
        <v>0</v>
      </c>
      <c r="D54">
        <f>COUNTIF(Data!$B48:$BD48,D$52)</f>
        <v>1</v>
      </c>
      <c r="E54">
        <f>COUNTIF(Data!$B48:$BD48,E$52)</f>
        <v>16</v>
      </c>
      <c r="F54" s="23">
        <f>SUM(B54:E54)</f>
        <v>52</v>
      </c>
      <c r="V54" s="53" t="s">
        <v>260</v>
      </c>
      <c r="W54" s="54"/>
      <c r="X54" s="54"/>
      <c r="Y54" s="54"/>
      <c r="Z54" s="55"/>
      <c r="AB54" s="53" t="s">
        <v>261</v>
      </c>
      <c r="AC54" s="54"/>
      <c r="AD54" s="54"/>
      <c r="AE54" s="54"/>
      <c r="AF54" s="55"/>
    </row>
    <row r="55" spans="1:44" ht="15.5" thickTop="1" thickBot="1" x14ac:dyDescent="0.4">
      <c r="A55" s="24" t="str">
        <f>Data!A49</f>
        <v>DPA is empowered to investigate</v>
      </c>
      <c r="B55">
        <f>COUNTIF(Data!$B49:$BD49,B$52)</f>
        <v>33</v>
      </c>
      <c r="C55">
        <f>COUNTIF(Data!$B49:$BD49,C$52)</f>
        <v>2</v>
      </c>
      <c r="D55">
        <f>COUNTIF(Data!$B49:$BD49,D$52)</f>
        <v>1</v>
      </c>
      <c r="E55">
        <f>COUNTIF(Data!$B49:$BD49,E$52)</f>
        <v>16</v>
      </c>
      <c r="F55" s="23">
        <f t="shared" si="9"/>
        <v>52</v>
      </c>
      <c r="J55" s="50" t="s">
        <v>260</v>
      </c>
      <c r="K55" s="51"/>
      <c r="L55" s="51"/>
      <c r="M55" s="51"/>
      <c r="N55" s="52"/>
      <c r="P55" s="53" t="s">
        <v>261</v>
      </c>
      <c r="Q55" s="54"/>
      <c r="R55" s="54"/>
      <c r="S55" s="54"/>
      <c r="T55" s="55"/>
      <c r="V55" s="24"/>
      <c r="W55" s="3" t="s">
        <v>135</v>
      </c>
      <c r="X55" s="3" t="s">
        <v>136</v>
      </c>
      <c r="Y55" s="3" t="s">
        <v>179</v>
      </c>
      <c r="Z55" s="45" t="s">
        <v>210</v>
      </c>
      <c r="AB55" s="24"/>
      <c r="AC55" s="3" t="s">
        <v>135</v>
      </c>
      <c r="AD55" s="3" t="s">
        <v>136</v>
      </c>
      <c r="AE55" s="3" t="s">
        <v>179</v>
      </c>
      <c r="AF55" s="45"/>
      <c r="AH55" s="50" t="s">
        <v>250</v>
      </c>
      <c r="AI55" s="51"/>
      <c r="AJ55" s="51"/>
      <c r="AK55" s="51"/>
      <c r="AL55" s="52"/>
      <c r="AN55" s="50" t="s">
        <v>251</v>
      </c>
      <c r="AO55" s="51"/>
      <c r="AP55" s="51"/>
      <c r="AQ55" s="51"/>
      <c r="AR55" s="52"/>
    </row>
    <row r="56" spans="1:44" ht="15" thickTop="1" x14ac:dyDescent="0.35">
      <c r="A56" s="24" t="str">
        <f>Data!A50</f>
        <v>DPA is empowered to subpoena or request evidence</v>
      </c>
      <c r="B56">
        <f>COUNTIF(Data!$B50:$BD50,B$52)</f>
        <v>25</v>
      </c>
      <c r="C56">
        <f>COUNTIF(Data!$B50:$BD50,C$52)</f>
        <v>6</v>
      </c>
      <c r="D56">
        <f>COUNTIF(Data!$B50:$BD50,D$52)</f>
        <v>5</v>
      </c>
      <c r="E56">
        <f>COUNTIF(Data!$B50:$BD50,E$52)</f>
        <v>16</v>
      </c>
      <c r="F56" s="23">
        <f t="shared" si="9"/>
        <v>52</v>
      </c>
      <c r="J56" s="24"/>
      <c r="K56" s="3" t="s">
        <v>135</v>
      </c>
      <c r="L56" s="3" t="s">
        <v>136</v>
      </c>
      <c r="M56" s="3" t="s">
        <v>179</v>
      </c>
      <c r="N56" s="22" t="s">
        <v>210</v>
      </c>
      <c r="P56" s="24"/>
      <c r="Q56" s="3" t="s">
        <v>135</v>
      </c>
      <c r="R56" s="3" t="s">
        <v>136</v>
      </c>
      <c r="S56" s="3" t="s">
        <v>179</v>
      </c>
      <c r="T56" s="22"/>
      <c r="V56" s="21" t="s">
        <v>123</v>
      </c>
      <c r="W56">
        <f>COUNTIFS(Data!$B$5:$BD$5,$V56,Data!$B$53:$BD$53,'Aggregated Data'!W$55)</f>
        <v>7</v>
      </c>
      <c r="X56">
        <f>COUNTIFS(Data!$B$5:$BD$5,$V56,Data!$B$53:$BD$53,'Aggregated Data'!X$55)</f>
        <v>4</v>
      </c>
      <c r="Y56">
        <f>COUNTIFS(Data!$B$5:$BD$5,$V56,Data!$B$53:$BD$53,'Aggregated Data'!Y$55)</f>
        <v>1</v>
      </c>
      <c r="Z56" s="23">
        <f>SUM(W56:Y56)</f>
        <v>12</v>
      </c>
      <c r="AB56" s="21" t="s">
        <v>123</v>
      </c>
      <c r="AC56" s="9">
        <f>W56/$Z$56</f>
        <v>0.58333333333333337</v>
      </c>
      <c r="AD56" s="9">
        <f>X56/$Z$56</f>
        <v>0.33333333333333331</v>
      </c>
      <c r="AE56" s="9">
        <f>Y56/$Z$56</f>
        <v>8.3333333333333329E-2</v>
      </c>
      <c r="AF56" s="42"/>
      <c r="AH56" s="24"/>
      <c r="AI56" s="3" t="s">
        <v>135</v>
      </c>
      <c r="AJ56" s="3" t="s">
        <v>136</v>
      </c>
      <c r="AK56" s="3" t="s">
        <v>179</v>
      </c>
      <c r="AL56" s="45" t="s">
        <v>210</v>
      </c>
      <c r="AN56" s="24"/>
      <c r="AO56" s="3" t="s">
        <v>135</v>
      </c>
      <c r="AP56" s="3" t="s">
        <v>136</v>
      </c>
      <c r="AQ56" s="3" t="s">
        <v>179</v>
      </c>
      <c r="AR56" s="45" t="s">
        <v>210</v>
      </c>
    </row>
    <row r="57" spans="1:44" x14ac:dyDescent="0.35">
      <c r="A57" s="24" t="str">
        <f>Data!A51</f>
        <v>Law provides for criminal penalties</v>
      </c>
      <c r="B57">
        <f>COUNTIF(Data!$B51:$BD51,B$52)</f>
        <v>34</v>
      </c>
      <c r="C57">
        <f>COUNTIF(Data!$B51:$BD51,C$52)</f>
        <v>1</v>
      </c>
      <c r="D57">
        <f>COUNTIF(Data!$B51:$BD51,D$52)</f>
        <v>0</v>
      </c>
      <c r="E57">
        <f>COUNTIF(Data!$B51:$BD51,E$52)</f>
        <v>16</v>
      </c>
      <c r="F57" s="23">
        <f t="shared" si="9"/>
        <v>51</v>
      </c>
      <c r="G57" s="9"/>
      <c r="J57" s="21" t="s">
        <v>115</v>
      </c>
      <c r="K57">
        <f>COUNTIFS(Data!$B$4:$BD$4,$J57,Data!$B$53:$BD$53,'Aggregated Data'!K$56)</f>
        <v>10</v>
      </c>
      <c r="L57">
        <f>COUNTIFS(Data!$B$4:$BD$4,$J57,Data!$B$53:$BD$53,'Aggregated Data'!L$56)</f>
        <v>5</v>
      </c>
      <c r="M57">
        <f>COUNTIFS(Data!$B$4:$BD$4,$J57,Data!$B$53:$BD$53,'Aggregated Data'!M$56)</f>
        <v>3</v>
      </c>
      <c r="N57" s="23">
        <f ca="1">SUM(K57:N57)</f>
        <v>18</v>
      </c>
      <c r="P57" s="21" t="s">
        <v>115</v>
      </c>
      <c r="Q57" s="9">
        <f ca="1">K57/$N$57</f>
        <v>0.61111111111111116</v>
      </c>
      <c r="R57" s="9">
        <f ca="1">L57/$N$57</f>
        <v>0.22222222222222221</v>
      </c>
      <c r="S57" s="9">
        <f ca="1">M57/$N$57</f>
        <v>0.16666666666666666</v>
      </c>
      <c r="T57" s="46"/>
      <c r="V57" s="21" t="s">
        <v>124</v>
      </c>
      <c r="W57">
        <f>COUNTIFS(Data!$B$5:$BD$5,$V57,Data!$B$53:$BD$53,'Aggregated Data'!W$55)</f>
        <v>1</v>
      </c>
      <c r="X57">
        <f>COUNTIFS(Data!$B$5:$BD$5,$V57,Data!$B$53:$BD$53,'Aggregated Data'!X$55)</f>
        <v>3</v>
      </c>
      <c r="Y57">
        <f>COUNTIFS(Data!$B$5:$BD$5,$V57,Data!$B$53:$BD$53,'Aggregated Data'!Y$55)</f>
        <v>1</v>
      </c>
      <c r="Z57" s="23">
        <f>SUM(W57:Y57)</f>
        <v>5</v>
      </c>
      <c r="AB57" s="21" t="s">
        <v>124</v>
      </c>
      <c r="AC57" s="9">
        <f>W57/$Z$57</f>
        <v>0.2</v>
      </c>
      <c r="AD57" s="9">
        <f>X57/$Z$57</f>
        <v>0.6</v>
      </c>
      <c r="AE57" s="9">
        <f>Y57/$Z$57</f>
        <v>0.2</v>
      </c>
      <c r="AF57" s="42"/>
      <c r="AH57" s="21" t="s">
        <v>115</v>
      </c>
      <c r="AI57">
        <f>COUNTIFS(Data!$B$4:$BD$4,$AH57,Data!$B$53:$BD$53,'Aggregated Data'!AI$56)</f>
        <v>10</v>
      </c>
      <c r="AJ57">
        <f>COUNTIFS(Data!$B$4:$BD$4,$AH57,Data!$B$53:$BD$53,'Aggregated Data'!AJ$56)</f>
        <v>5</v>
      </c>
      <c r="AK57">
        <f>COUNTIFS(Data!$B$4:$BD$4,$AH57,Data!$B$53:$BD$53,'Aggregated Data'!AK$56)</f>
        <v>3</v>
      </c>
      <c r="AL57" s="23">
        <f>SUM(AI57:AK57)</f>
        <v>18</v>
      </c>
      <c r="AN57" s="21" t="s">
        <v>115</v>
      </c>
      <c r="AO57" s="9">
        <f>AI57/$AL$57</f>
        <v>0.55555555555555558</v>
      </c>
      <c r="AP57" s="9">
        <f>AJ57/$AL$57</f>
        <v>0.27777777777777779</v>
      </c>
      <c r="AQ57" s="9">
        <f>AK57/$AL$57</f>
        <v>0.16666666666666666</v>
      </c>
      <c r="AR57" s="28">
        <f>SUM(AO57:AQ57)</f>
        <v>1</v>
      </c>
    </row>
    <row r="58" spans="1:44" x14ac:dyDescent="0.35">
      <c r="A58" s="24" t="str">
        <f>Data!A52</f>
        <v>Law provides for administrative penalties</v>
      </c>
      <c r="B58">
        <f>COUNTIF(Data!$B52:$BD52,B$52)</f>
        <v>28</v>
      </c>
      <c r="C58">
        <f>COUNTIF(Data!$B52:$BD52,C$52)</f>
        <v>8</v>
      </c>
      <c r="D58">
        <f>COUNTIF(Data!$B52:$BD52,D$52)</f>
        <v>0</v>
      </c>
      <c r="E58">
        <f>COUNTIF(Data!$B52:$BD52,E$52)</f>
        <v>16</v>
      </c>
      <c r="F58" s="23">
        <f t="shared" si="9"/>
        <v>52</v>
      </c>
      <c r="G58" s="9"/>
      <c r="J58" s="21" t="s">
        <v>116</v>
      </c>
      <c r="K58">
        <f>COUNTIFS(Data!$B$4:$BD$4,$J58,Data!$B$53:$BD$53,'Aggregated Data'!K$56)</f>
        <v>4</v>
      </c>
      <c r="L58">
        <f>COUNTIFS(Data!$B$4:$BD$4,$J58,Data!$B$53:$BD$53,'Aggregated Data'!L$56)</f>
        <v>6</v>
      </c>
      <c r="M58">
        <f>COUNTIFS(Data!$B$4:$BD$4,$J58,Data!$B$53:$BD$53,'Aggregated Data'!M$56)</f>
        <v>2</v>
      </c>
      <c r="N58" s="23">
        <f ca="1">SUM(K58:N58)</f>
        <v>13</v>
      </c>
      <c r="P58" s="21" t="s">
        <v>116</v>
      </c>
      <c r="Q58" s="9">
        <f ca="1">K58/$N$58</f>
        <v>0.30769230769230771</v>
      </c>
      <c r="R58" s="9">
        <f ca="1">L58/$N$58</f>
        <v>0.53846153846153844</v>
      </c>
      <c r="S58" s="9">
        <f ca="1">M58/$N$58</f>
        <v>0.15384615384615385</v>
      </c>
      <c r="T58" s="42"/>
      <c r="V58" s="21" t="s">
        <v>125</v>
      </c>
      <c r="W58">
        <f>COUNTIFS(Data!$B$5:$BD$5,$V58,Data!$B$53:$BD$53,'Aggregated Data'!W$55)</f>
        <v>2</v>
      </c>
      <c r="X58">
        <f>COUNTIFS(Data!$B$5:$BD$5,$V58,Data!$B$53:$BD$53,'Aggregated Data'!X$55)</f>
        <v>1</v>
      </c>
      <c r="Y58">
        <f>COUNTIFS(Data!$B$5:$BD$5,$V58,Data!$B$53:$BD$53,'Aggregated Data'!Y$55)</f>
        <v>1</v>
      </c>
      <c r="Z58" s="23">
        <f>SUM(W58:Y58)</f>
        <v>4</v>
      </c>
      <c r="AB58" s="21" t="s">
        <v>125</v>
      </c>
      <c r="AC58" s="9">
        <f>W58/$Z$58</f>
        <v>0.5</v>
      </c>
      <c r="AD58" s="9">
        <f>X58/$Z$58</f>
        <v>0.25</v>
      </c>
      <c r="AE58" s="9">
        <f>Y58/$Z$58</f>
        <v>0.25</v>
      </c>
      <c r="AF58" s="42"/>
      <c r="AH58" s="21" t="s">
        <v>116</v>
      </c>
      <c r="AI58">
        <f>COUNTIFS(Data!$B$4:$BD$4,$AH58,Data!$B$53:$BD$53,'Aggregated Data'!AI$56)</f>
        <v>4</v>
      </c>
      <c r="AJ58">
        <f>COUNTIFS(Data!$B$4:$BD$4,$AH58,Data!$B$53:$BD$53,'Aggregated Data'!AJ$56)</f>
        <v>6</v>
      </c>
      <c r="AK58">
        <f>COUNTIFS(Data!$B$4:$BD$4,$AH58,Data!$B$53:$BD$53,'Aggregated Data'!AK$56)</f>
        <v>2</v>
      </c>
      <c r="AL58" s="23">
        <f>SUM(AI58:AK58)</f>
        <v>12</v>
      </c>
      <c r="AN58" s="21" t="s">
        <v>116</v>
      </c>
      <c r="AO58" s="9">
        <f>AI58/$AL$58</f>
        <v>0.33333333333333331</v>
      </c>
      <c r="AP58" s="9">
        <f>AJ58/$AL$58</f>
        <v>0.5</v>
      </c>
      <c r="AQ58" s="9">
        <f>AK58/$AL$58</f>
        <v>0.16666666666666666</v>
      </c>
      <c r="AR58" s="28">
        <f>SUM(AO58:AQ58)</f>
        <v>0.99999999999999989</v>
      </c>
    </row>
    <row r="59" spans="1:44" x14ac:dyDescent="0.35">
      <c r="A59" s="24" t="str">
        <f>Data!A53</f>
        <v>DPA is independently structured (does not exist within or receive instructions from another public body)</v>
      </c>
      <c r="B59">
        <f>COUNTIF(Data!$B53:$BD53,B$52)</f>
        <v>16</v>
      </c>
      <c r="C59">
        <f>COUNTIF(Data!$B53:$BD53,C$52)</f>
        <v>14</v>
      </c>
      <c r="D59">
        <f>COUNTIF(Data!$B53:$BD53,D$52)</f>
        <v>5</v>
      </c>
      <c r="E59">
        <f>COUNTIF(Data!$B53:$BD53,E$52)</f>
        <v>16</v>
      </c>
      <c r="F59" s="23">
        <f t="shared" si="9"/>
        <v>51</v>
      </c>
      <c r="G59" s="9"/>
      <c r="H59" s="9"/>
      <c r="I59" s="9"/>
      <c r="J59" s="40" t="s">
        <v>117</v>
      </c>
      <c r="K59" s="26">
        <f>COUNTIFS(Data!$B$4:$BD$4,$J59,Data!$B$53:$BD$53,'Aggregated Data'!K$56)</f>
        <v>1</v>
      </c>
      <c r="L59" s="26">
        <f>COUNTIFS(Data!$B$4:$BD$4,$J59,Data!$B$53:$BD$53,'Aggregated Data'!L$56)</f>
        <v>2</v>
      </c>
      <c r="M59" s="26">
        <f>COUNTIFS(Data!$B$4:$BD$4,$J59,Data!$B$53:$BD$53,'Aggregated Data'!M$56)</f>
        <v>0</v>
      </c>
      <c r="N59" s="27">
        <f ca="1">SUM(K59:N59)</f>
        <v>3</v>
      </c>
      <c r="P59" s="40" t="s">
        <v>117</v>
      </c>
      <c r="Q59" s="38">
        <f ca="1">K59/$N$59</f>
        <v>0.33333333333333331</v>
      </c>
      <c r="R59" s="38">
        <f ca="1">L59/$N$59</f>
        <v>0.66666666666666663</v>
      </c>
      <c r="S59" s="38">
        <f ca="1">M59/$N$59</f>
        <v>0</v>
      </c>
      <c r="T59" s="44"/>
      <c r="V59" s="21" t="s">
        <v>122</v>
      </c>
      <c r="W59">
        <f>COUNTIFS(Data!$B$5:$BD$5,$V59,Data!$B$53:$BD$53,'Aggregated Data'!W$55)</f>
        <v>3</v>
      </c>
      <c r="X59">
        <f>COUNTIFS(Data!$B$5:$BD$5,$V59,Data!$B$53:$BD$53,'Aggregated Data'!X$55)</f>
        <v>5</v>
      </c>
      <c r="Y59">
        <f>COUNTIFS(Data!$B$5:$BD$5,$V59,Data!$B$53:$BD$53,'Aggregated Data'!Y$55)</f>
        <v>2</v>
      </c>
      <c r="Z59" s="23">
        <f>SUM(W59:Y59)</f>
        <v>10</v>
      </c>
      <c r="AB59" s="21" t="s">
        <v>122</v>
      </c>
      <c r="AC59" s="9">
        <f>W59/$Z$59</f>
        <v>0.3</v>
      </c>
      <c r="AD59" s="9">
        <f>X59/$Z$59</f>
        <v>0.5</v>
      </c>
      <c r="AE59" s="9">
        <f>Y59/$Z$59</f>
        <v>0.2</v>
      </c>
      <c r="AF59" s="42"/>
      <c r="AH59" s="40" t="s">
        <v>117</v>
      </c>
      <c r="AI59" s="26">
        <f>COUNTIFS(Data!$B$4:$BD$4,$AH59,Data!$B$53:$BD$53,'Aggregated Data'!AI$56)</f>
        <v>1</v>
      </c>
      <c r="AJ59" s="26">
        <f>COUNTIFS(Data!$B$4:$BD$4,$AH59,Data!$B$53:$BD$53,'Aggregated Data'!AJ$56)</f>
        <v>2</v>
      </c>
      <c r="AK59" s="26">
        <f>COUNTIFS(Data!$B$4:$BD$4,$AH59,Data!$B$53:$BD$53,'Aggregated Data'!AK$56)</f>
        <v>0</v>
      </c>
      <c r="AL59" s="27">
        <f>SUM(AI59:AK59)</f>
        <v>3</v>
      </c>
      <c r="AN59" s="40" t="s">
        <v>117</v>
      </c>
      <c r="AO59" s="38">
        <f>AI59/$AL$59</f>
        <v>0.33333333333333331</v>
      </c>
      <c r="AP59" s="38">
        <f>AJ59/$AL$59</f>
        <v>0.66666666666666663</v>
      </c>
      <c r="AQ59" s="38">
        <f>AK59/$AL$59</f>
        <v>0</v>
      </c>
      <c r="AR59" s="36">
        <f>SUM(AO59:AQ59)</f>
        <v>1</v>
      </c>
    </row>
    <row r="60" spans="1:44" x14ac:dyDescent="0.35">
      <c r="A60" s="24" t="str">
        <f>Data!A54</f>
        <v>DPA receives funding directly from the state budget/legislative body</v>
      </c>
      <c r="B60">
        <f>COUNTIF(Data!$B54:$BD54,B$52)</f>
        <v>24</v>
      </c>
      <c r="C60">
        <f>COUNTIF(Data!$B54:$BD54,C$52)</f>
        <v>2</v>
      </c>
      <c r="D60">
        <f>COUNTIF(Data!$B54:$BD54,D$52)</f>
        <v>10</v>
      </c>
      <c r="E60">
        <f>COUNTIF(Data!$B54:$BD54,E$52)</f>
        <v>16</v>
      </c>
      <c r="F60" s="23">
        <f t="shared" si="9"/>
        <v>52</v>
      </c>
      <c r="G60" s="9"/>
      <c r="H60" s="9"/>
      <c r="I60" s="9"/>
      <c r="J60" s="3"/>
      <c r="P60" s="3"/>
      <c r="Q60" s="9"/>
      <c r="R60" s="9"/>
      <c r="S60" s="9"/>
      <c r="T60" s="10"/>
      <c r="V60" s="40" t="s">
        <v>121</v>
      </c>
      <c r="W60" s="26">
        <f>COUNTIFS(Data!$B$5:$BD$5,$V60,Data!$B$53:$BD$53,'Aggregated Data'!W$55)</f>
        <v>3</v>
      </c>
      <c r="X60" s="26">
        <f>COUNTIFS(Data!$B$5:$BD$5,$V60,Data!$B$53:$BD$53,'Aggregated Data'!X$55)</f>
        <v>1</v>
      </c>
      <c r="Y60" s="26">
        <f>COUNTIFS(Data!$B$5:$BD$5,$V60,Data!$B$53:$BD$53,'Aggregated Data'!Y$55)</f>
        <v>0</v>
      </c>
      <c r="Z60" s="27">
        <f>SUM(W60:Y60)</f>
        <v>4</v>
      </c>
      <c r="AB60" s="40" t="s">
        <v>121</v>
      </c>
      <c r="AC60" s="38">
        <f>W60/$Z$60</f>
        <v>0.75</v>
      </c>
      <c r="AD60" s="38">
        <f>X60/$Z$60</f>
        <v>0.25</v>
      </c>
      <c r="AE60" s="38">
        <f>Y60/$Z$60</f>
        <v>0</v>
      </c>
      <c r="AF60" s="44"/>
    </row>
    <row r="61" spans="1:44" x14ac:dyDescent="0.35">
      <c r="A61" s="24" t="str">
        <f>Data!A55</f>
        <v>DPA may receive some forms of external funding/own revenue</v>
      </c>
      <c r="B61">
        <f>COUNTIF(Data!$B55:$BD55,B$52)</f>
        <v>22</v>
      </c>
      <c r="C61">
        <f>COUNTIF(Data!$B55:$BD55,C$52)</f>
        <v>1</v>
      </c>
      <c r="D61">
        <f>COUNTIF(Data!$B55:$BD55,D$52)</f>
        <v>13</v>
      </c>
      <c r="E61">
        <f>COUNTIF(Data!$B55:$BD55,E$52)</f>
        <v>16</v>
      </c>
      <c r="F61" s="23">
        <f t="shared" si="9"/>
        <v>52</v>
      </c>
      <c r="G61" s="9"/>
      <c r="H61" s="9"/>
      <c r="I61" s="9"/>
      <c r="J61" s="3"/>
      <c r="P61" s="3"/>
      <c r="Q61" s="9"/>
      <c r="R61" s="9"/>
      <c r="S61" s="9"/>
      <c r="T61" s="10"/>
    </row>
    <row r="62" spans="1:44" ht="15" thickBot="1" x14ac:dyDescent="0.4">
      <c r="A62" s="24" t="str">
        <f>Data!A56</f>
        <v>Adequate protections against undue removal of DPA head are in place</v>
      </c>
      <c r="B62">
        <f>COUNTIF(Data!$B56:$BD56,B$52)</f>
        <v>11</v>
      </c>
      <c r="C62">
        <f>COUNTIF(Data!$B56:$BD56,C$52)</f>
        <v>11</v>
      </c>
      <c r="D62">
        <f>COUNTIF(Data!$B56:$BD56,D$52)</f>
        <v>14</v>
      </c>
      <c r="E62">
        <f>COUNTIF(Data!$B56:$BD56,E$52)</f>
        <v>16</v>
      </c>
      <c r="F62" s="23">
        <f t="shared" si="9"/>
        <v>52</v>
      </c>
      <c r="G62" s="9"/>
      <c r="H62" s="9"/>
      <c r="I62" s="9"/>
      <c r="J62" s="50" t="s">
        <v>252</v>
      </c>
      <c r="K62" s="51"/>
      <c r="L62" s="51"/>
      <c r="M62" s="52"/>
      <c r="P62" s="50" t="s">
        <v>253</v>
      </c>
      <c r="Q62" s="51"/>
      <c r="R62" s="51"/>
      <c r="S62" s="51"/>
      <c r="T62" s="52"/>
      <c r="V62" s="50" t="s">
        <v>226</v>
      </c>
      <c r="W62" s="51"/>
      <c r="X62" s="51"/>
      <c r="Y62" s="51"/>
      <c r="Z62" s="52"/>
      <c r="AB62" s="50" t="s">
        <v>225</v>
      </c>
      <c r="AC62" s="51"/>
      <c r="AD62" s="51"/>
      <c r="AE62" s="51"/>
      <c r="AF62" s="52"/>
      <c r="AH62" s="50" t="s">
        <v>226</v>
      </c>
      <c r="AI62" s="51"/>
      <c r="AJ62" s="51"/>
      <c r="AK62" s="51"/>
      <c r="AL62" s="52"/>
    </row>
    <row r="63" spans="1:44" ht="15" thickTop="1" x14ac:dyDescent="0.35">
      <c r="A63" s="37"/>
      <c r="B63" s="32" t="s">
        <v>227</v>
      </c>
      <c r="C63" s="32" t="s">
        <v>228</v>
      </c>
      <c r="D63" s="32" t="s">
        <v>229</v>
      </c>
      <c r="E63" s="32" t="s">
        <v>230</v>
      </c>
      <c r="F63" s="32" t="s">
        <v>179</v>
      </c>
      <c r="G63" s="32" t="s">
        <v>224</v>
      </c>
      <c r="H63" s="33" t="s">
        <v>210</v>
      </c>
      <c r="J63" s="24"/>
      <c r="K63" s="3" t="s">
        <v>135</v>
      </c>
      <c r="L63" s="3" t="s">
        <v>136</v>
      </c>
      <c r="M63" s="22" t="s">
        <v>179</v>
      </c>
      <c r="P63" s="24"/>
      <c r="Q63" s="3" t="s">
        <v>135</v>
      </c>
      <c r="R63" s="3" t="s">
        <v>136</v>
      </c>
      <c r="S63" s="3" t="s">
        <v>179</v>
      </c>
      <c r="T63" s="23" t="s">
        <v>210</v>
      </c>
      <c r="V63" s="24"/>
      <c r="W63" s="3" t="s">
        <v>135</v>
      </c>
      <c r="X63" s="3" t="s">
        <v>136</v>
      </c>
      <c r="Y63" s="3" t="s">
        <v>179</v>
      </c>
      <c r="Z63" s="22" t="s">
        <v>210</v>
      </c>
      <c r="AB63" s="24"/>
      <c r="AC63" s="3" t="s">
        <v>135</v>
      </c>
      <c r="AD63" s="3" t="s">
        <v>136</v>
      </c>
      <c r="AE63" s="3" t="s">
        <v>179</v>
      </c>
      <c r="AF63" s="22" t="s">
        <v>210</v>
      </c>
      <c r="AH63" s="24"/>
      <c r="AI63" s="3" t="s">
        <v>135</v>
      </c>
      <c r="AJ63" s="3" t="s">
        <v>136</v>
      </c>
      <c r="AK63" s="3" t="s">
        <v>179</v>
      </c>
      <c r="AL63" s="22" t="s">
        <v>210</v>
      </c>
    </row>
    <row r="64" spans="1:44" x14ac:dyDescent="0.35">
      <c r="A64" s="24" t="str">
        <f>Data!A57</f>
        <v>Number of members in the DPA</v>
      </c>
      <c r="B64">
        <f>COUNTIF(Data!$B57:$BD57,"&lt;=3")</f>
        <v>4</v>
      </c>
      <c r="C64">
        <f>COUNTIFS(Data!$B57:$BD57,"&gt;3",Data!$B57:$BD57,"&lt;=6")</f>
        <v>3</v>
      </c>
      <c r="D64">
        <f>COUNTIFS(Data!$B57:$BD57,"&gt;6",Data!$B57:$BD57,"&lt;=9")</f>
        <v>10</v>
      </c>
      <c r="E64">
        <f>COUNTIF(Data!$B57:$BD57,"&gt;9")</f>
        <v>9</v>
      </c>
      <c r="F64">
        <f>COUNTIF(Data!$B57:$BD57,F$63)</f>
        <v>10</v>
      </c>
      <c r="G64">
        <f>COUNTIF(Data!$B57:$BD57,G$63)</f>
        <v>16</v>
      </c>
      <c r="H64" s="23">
        <f>SUM(B64:G64)</f>
        <v>52</v>
      </c>
      <c r="J64" s="21" t="s">
        <v>231</v>
      </c>
      <c r="K64" s="9">
        <f>B49/(H49-G49)</f>
        <v>0.63888888888888884</v>
      </c>
      <c r="L64" s="9">
        <f>D49/B41</f>
        <v>0.30555555555555558</v>
      </c>
      <c r="M64" s="28">
        <f>E49/B41</f>
        <v>5.5555555555555552E-2</v>
      </c>
      <c r="P64" s="21" t="s">
        <v>115</v>
      </c>
      <c r="Q64">
        <f>COUNTIFS(Data!$B$4:$BD$4,$P64,Data!$B$44:$BD$44,'Aggregated Data'!Q$63)</f>
        <v>13</v>
      </c>
      <c r="R64">
        <f>COUNTIFS(Data!$B$4:$BD$4,$P64,Data!$B$44:$BD$44,'Aggregated Data'!R$63)</f>
        <v>5</v>
      </c>
      <c r="S64">
        <f>COUNTIFS(Data!$B$4:$BD$4,$P64,Data!$B$44:$BD$44,'Aggregated Data'!S$63)</f>
        <v>0</v>
      </c>
      <c r="T64" s="23">
        <f>SUM(Q64:S64)</f>
        <v>18</v>
      </c>
      <c r="V64" s="21" t="s">
        <v>115</v>
      </c>
      <c r="W64" s="9">
        <f t="shared" ref="W64:Y66" si="10">Q64/$T64</f>
        <v>0.72222222222222221</v>
      </c>
      <c r="X64" s="9">
        <f t="shared" si="10"/>
        <v>0.27777777777777779</v>
      </c>
      <c r="Y64" s="9">
        <f t="shared" si="10"/>
        <v>0</v>
      </c>
      <c r="Z64" s="42">
        <f>SUM(W64:Y64)</f>
        <v>1</v>
      </c>
      <c r="AB64" s="21" t="s">
        <v>123</v>
      </c>
      <c r="AC64">
        <f>COUNTIFS(Data!$B$5:$BD$5,$AB64,Data!$B$44:$BD$44,'Aggregated Data'!AC$63)</f>
        <v>10</v>
      </c>
      <c r="AD64">
        <f>COUNTIFS(Data!$B$5:$BD$5,$AB64,Data!$B$44:$BD$44,'Aggregated Data'!AD$63)</f>
        <v>2</v>
      </c>
      <c r="AE64">
        <f>COUNTIFS(Data!$B$5:$BD$5,$AB64,Data!$B$44:$BD$44,'Aggregated Data'!AE$63)</f>
        <v>0</v>
      </c>
      <c r="AF64" s="23">
        <f>SUM(AC64:AE64)</f>
        <v>12</v>
      </c>
      <c r="AH64" s="21" t="s">
        <v>123</v>
      </c>
      <c r="AI64" s="9">
        <f t="shared" ref="AI64:AK68" si="11">AC64/$AF64</f>
        <v>0.83333333333333337</v>
      </c>
      <c r="AJ64" s="9">
        <f t="shared" si="11"/>
        <v>0.16666666666666666</v>
      </c>
      <c r="AK64" s="9">
        <f t="shared" si="11"/>
        <v>0</v>
      </c>
      <c r="AL64" s="42">
        <f>SUM(AI64:AK64)</f>
        <v>1</v>
      </c>
    </row>
    <row r="65" spans="1:38" x14ac:dyDescent="0.35">
      <c r="A65" s="37"/>
      <c r="B65" s="32" t="s">
        <v>232</v>
      </c>
      <c r="C65" s="32" t="s">
        <v>233</v>
      </c>
      <c r="D65" s="32" t="s">
        <v>234</v>
      </c>
      <c r="E65" s="32" t="s">
        <v>235</v>
      </c>
      <c r="F65" s="32" t="s">
        <v>196</v>
      </c>
      <c r="G65" s="32" t="s">
        <v>179</v>
      </c>
      <c r="H65" s="32" t="s">
        <v>224</v>
      </c>
      <c r="I65" s="32" t="s">
        <v>210</v>
      </c>
      <c r="J65" s="40" t="s">
        <v>236</v>
      </c>
      <c r="K65" s="38">
        <f>B50/$B$41</f>
        <v>0.25</v>
      </c>
      <c r="L65" s="38">
        <f>C50/$B$41</f>
        <v>0</v>
      </c>
      <c r="M65" s="36">
        <f>D50/$B$41</f>
        <v>0.1111111111111111</v>
      </c>
      <c r="P65" s="21" t="s">
        <v>116</v>
      </c>
      <c r="Q65">
        <f>COUNTIFS(Data!$B$4:$BD$4,$P65,Data!$B$44:$BD$44,'Aggregated Data'!Q$63)</f>
        <v>5</v>
      </c>
      <c r="R65">
        <f>COUNTIFS(Data!$B$4:$BD$4,$P65,Data!$B$44:$BD$44,'Aggregated Data'!R$63)</f>
        <v>5</v>
      </c>
      <c r="S65">
        <f>COUNTIFS(Data!$B$4:$BD$4,$P65,Data!$B$44:$BD$44,'Aggregated Data'!S$63)</f>
        <v>2</v>
      </c>
      <c r="T65" s="23">
        <f>SUM(Q65:S65)</f>
        <v>12</v>
      </c>
      <c r="V65" s="21" t="s">
        <v>116</v>
      </c>
      <c r="W65" s="9">
        <f t="shared" si="10"/>
        <v>0.41666666666666669</v>
      </c>
      <c r="X65" s="9">
        <f t="shared" si="10"/>
        <v>0.41666666666666669</v>
      </c>
      <c r="Y65" s="9">
        <f t="shared" si="10"/>
        <v>0.16666666666666666</v>
      </c>
      <c r="Z65" s="42">
        <f>SUM(W65:Y65)</f>
        <v>1</v>
      </c>
      <c r="AB65" s="21" t="s">
        <v>124</v>
      </c>
      <c r="AC65">
        <f>COUNTIFS(Data!$B$5:$BD$5,$AB65,Data!$B$44:$BD$44,'Aggregated Data'!AC$63)</f>
        <v>4</v>
      </c>
      <c r="AD65">
        <f>COUNTIFS(Data!$B$5:$BD$5,$AB65,Data!$B$44:$BD$44,'Aggregated Data'!AD$63)</f>
        <v>2</v>
      </c>
      <c r="AE65">
        <f>COUNTIFS(Data!$B$5:$BD$5,$AB65,Data!$B$44:$BD$44,'Aggregated Data'!AE$63)</f>
        <v>0</v>
      </c>
      <c r="AF65" s="23">
        <f t="shared" ref="AF65:AF68" si="12">SUM(AC65:AE65)</f>
        <v>6</v>
      </c>
      <c r="AH65" s="21" t="s">
        <v>124</v>
      </c>
      <c r="AI65" s="9">
        <f t="shared" si="11"/>
        <v>0.66666666666666663</v>
      </c>
      <c r="AJ65" s="9">
        <f t="shared" si="11"/>
        <v>0.33333333333333331</v>
      </c>
      <c r="AK65" s="9">
        <f t="shared" si="11"/>
        <v>0</v>
      </c>
      <c r="AL65" s="42">
        <f>SUM(AI65:AK65)</f>
        <v>1</v>
      </c>
    </row>
    <row r="66" spans="1:38" x14ac:dyDescent="0.35">
      <c r="A66" s="25" t="str">
        <f>Data!A58</f>
        <v>Maximum term length for members of the DPA (years)</v>
      </c>
      <c r="B66" s="26">
        <f>COUNTIF(Data!$B58:$BD58,"&lt;=6")</f>
        <v>6</v>
      </c>
      <c r="C66" s="26">
        <f>COUNTIFS(Data!$B58:$BD58,"&gt;6",Data!$B58:$BD58,"&lt;=8")</f>
        <v>7</v>
      </c>
      <c r="D66" s="26">
        <f>COUNTIFS(Data!$B58:$BD58,"&gt;8",Data!$B58:$BD58,"&lt;=10")</f>
        <v>9</v>
      </c>
      <c r="E66" s="26">
        <f>COUNTIF(Data!$B58:$BD58,"&gt;10")</f>
        <v>2</v>
      </c>
      <c r="F66" s="26">
        <f>COUNTIF(Data!$B58:$BD58,F$65)</f>
        <v>4</v>
      </c>
      <c r="G66" s="26">
        <f>COUNTIF(Data!$B58:$BD58,G$65)</f>
        <v>8</v>
      </c>
      <c r="H66" s="26">
        <f>COUNTIF(Data!$B58:$BD58,H$65)</f>
        <v>16</v>
      </c>
      <c r="I66" s="27">
        <f>SUM(B66:H66)</f>
        <v>52</v>
      </c>
      <c r="P66" s="40" t="s">
        <v>117</v>
      </c>
      <c r="Q66" s="26">
        <f>COUNTIFS(Data!$B$4:$BD$4,$P66,Data!$B$44:$BD$44,'Aggregated Data'!Q$63)</f>
        <v>3</v>
      </c>
      <c r="R66" s="26">
        <f>COUNTIFS(Data!$B$4:$BD$4,$P66,Data!$B$44:$BD$44,'Aggregated Data'!R$63)</f>
        <v>0</v>
      </c>
      <c r="S66" s="26">
        <f>COUNTIFS(Data!$B$4:$BD$4,$P66,Data!$B$44:$BD$44,'Aggregated Data'!S$63)</f>
        <v>0</v>
      </c>
      <c r="T66" s="27">
        <f>SUM(Q66:S66)</f>
        <v>3</v>
      </c>
      <c r="V66" s="40" t="s">
        <v>117</v>
      </c>
      <c r="W66" s="38">
        <f t="shared" si="10"/>
        <v>1</v>
      </c>
      <c r="X66" s="38">
        <f t="shared" si="10"/>
        <v>0</v>
      </c>
      <c r="Y66" s="38">
        <f t="shared" si="10"/>
        <v>0</v>
      </c>
      <c r="Z66" s="44">
        <f>SUM(W66:Y66)</f>
        <v>1</v>
      </c>
      <c r="AB66" s="21" t="s">
        <v>125</v>
      </c>
      <c r="AC66">
        <f>COUNTIFS(Data!$B$5:$BD$5,$AB66,Data!$B$44:$BD$44,'Aggregated Data'!AC$63)</f>
        <v>2</v>
      </c>
      <c r="AD66">
        <f>COUNTIFS(Data!$B$5:$BD$5,$AB66,Data!$B$44:$BD$44,'Aggregated Data'!AD$63)</f>
        <v>2</v>
      </c>
      <c r="AE66">
        <f>COUNTIFS(Data!$B$5:$BD$5,$AB66,Data!$B$44:$BD$44,'Aggregated Data'!AE$63)</f>
        <v>0</v>
      </c>
      <c r="AF66" s="23">
        <f t="shared" si="12"/>
        <v>4</v>
      </c>
      <c r="AH66" s="21" t="s">
        <v>125</v>
      </c>
      <c r="AI66" s="9">
        <f t="shared" si="11"/>
        <v>0.5</v>
      </c>
      <c r="AJ66" s="9">
        <f t="shared" si="11"/>
        <v>0.5</v>
      </c>
      <c r="AK66" s="9">
        <f t="shared" si="11"/>
        <v>0</v>
      </c>
      <c r="AL66" s="42">
        <f>SUM(AI66:AK66)</f>
        <v>1</v>
      </c>
    </row>
    <row r="67" spans="1:38" ht="15" thickBot="1" x14ac:dyDescent="0.4">
      <c r="J67" s="50" t="s">
        <v>262</v>
      </c>
      <c r="K67" s="51"/>
      <c r="L67" s="51"/>
      <c r="M67" s="51"/>
      <c r="N67" s="52"/>
      <c r="AB67" s="21" t="s">
        <v>122</v>
      </c>
      <c r="AC67">
        <f>COUNTIFS(Data!$B$5:$BD$5,$AB67,Data!$B$44:$BD$44,'Aggregated Data'!AC$63)</f>
        <v>4</v>
      </c>
      <c r="AD67">
        <f>COUNTIFS(Data!$B$5:$BD$5,$AB67,Data!$B$44:$BD$44,'Aggregated Data'!AD$63)</f>
        <v>4</v>
      </c>
      <c r="AE67">
        <f>COUNTIFS(Data!$B$5:$BD$5,$AB67,Data!$B$44:$BD$44,'Aggregated Data'!AE$63)</f>
        <v>2</v>
      </c>
      <c r="AF67" s="23">
        <f t="shared" si="12"/>
        <v>10</v>
      </c>
      <c r="AH67" s="21" t="s">
        <v>122</v>
      </c>
      <c r="AI67" s="9">
        <f t="shared" si="11"/>
        <v>0.4</v>
      </c>
      <c r="AJ67" s="9">
        <f t="shared" si="11"/>
        <v>0.4</v>
      </c>
      <c r="AK67" s="9">
        <f t="shared" si="11"/>
        <v>0.2</v>
      </c>
      <c r="AL67" s="42">
        <f>SUM(AI67:AK67)</f>
        <v>1</v>
      </c>
    </row>
    <row r="68" spans="1:38" ht="15.5" thickTop="1" thickBot="1" x14ac:dyDescent="0.4">
      <c r="A68" s="8" t="str">
        <f>Data!A59</f>
        <v>PARTICIPATION</v>
      </c>
      <c r="B68" s="32" t="s">
        <v>135</v>
      </c>
      <c r="C68" s="32" t="s">
        <v>161</v>
      </c>
      <c r="D68" s="32" t="s">
        <v>136</v>
      </c>
      <c r="E68" s="32" t="s">
        <v>179</v>
      </c>
      <c r="F68" s="32" t="s">
        <v>224</v>
      </c>
      <c r="G68" s="32" t="s">
        <v>62</v>
      </c>
      <c r="H68" s="33" t="s">
        <v>210</v>
      </c>
      <c r="J68" s="24"/>
      <c r="K68" s="3" t="s">
        <v>135</v>
      </c>
      <c r="L68" s="3" t="s">
        <v>136</v>
      </c>
      <c r="M68" s="3" t="s">
        <v>179</v>
      </c>
      <c r="N68" s="22" t="s">
        <v>210</v>
      </c>
      <c r="P68" s="50" t="s">
        <v>262</v>
      </c>
      <c r="Q68" s="51"/>
      <c r="R68" s="51"/>
      <c r="S68" s="51"/>
      <c r="T68" s="52"/>
      <c r="AB68" s="21" t="s">
        <v>121</v>
      </c>
      <c r="AC68">
        <f>COUNTIFS(Data!$B$5:$BD$5,$AB68,Data!$B$44:$BD$44,'Aggregated Data'!AC$63)</f>
        <v>3</v>
      </c>
      <c r="AD68">
        <f>COUNTIFS(Data!$B$5:$BD$5,$AB68,Data!$B$44:$BD$44,'Aggregated Data'!AD$63)</f>
        <v>1</v>
      </c>
      <c r="AE68">
        <f>COUNTIFS(Data!$B$5:$BD$5,$AB68,Data!$B$44:$BD$44,'Aggregated Data'!AE$63)</f>
        <v>0</v>
      </c>
      <c r="AF68" s="23">
        <f t="shared" si="12"/>
        <v>4</v>
      </c>
      <c r="AH68" s="40" t="s">
        <v>121</v>
      </c>
      <c r="AI68" s="38">
        <f t="shared" si="11"/>
        <v>0.75</v>
      </c>
      <c r="AJ68" s="38">
        <f t="shared" si="11"/>
        <v>0.25</v>
      </c>
      <c r="AK68" s="38">
        <f t="shared" si="11"/>
        <v>0</v>
      </c>
      <c r="AL68" s="44">
        <f>SUM(AI68:AK68)</f>
        <v>1</v>
      </c>
    </row>
    <row r="69" spans="1:38" ht="15" thickTop="1" x14ac:dyDescent="0.35">
      <c r="A69" s="24" t="str">
        <f>Data!A60</f>
        <v>Right of data subject to access a copy of their personal data</v>
      </c>
      <c r="B69">
        <f>COUNTIF(Data!$B60:$BD60,B$68)</f>
        <v>35</v>
      </c>
      <c r="C69">
        <f>COUNTIF(Data!$B60:$BD60,C$68)</f>
        <v>1</v>
      </c>
      <c r="D69">
        <f>COUNTIF(Data!$B60:$BD60,D$68)</f>
        <v>0</v>
      </c>
      <c r="E69">
        <f>COUNTIF(Data!$B60:$BD60,E$68)</f>
        <v>0</v>
      </c>
      <c r="F69">
        <f>COUNTIF(Data!$B60:$BD60,F$68)</f>
        <v>16</v>
      </c>
      <c r="H69" s="23">
        <f>SUM(B69:F69)</f>
        <v>52</v>
      </c>
      <c r="J69" s="21" t="s">
        <v>115</v>
      </c>
      <c r="K69">
        <f>COUNTIFS(Data!$B$4:$BD$4,$J69,Data!$B$55:$BD$55,'Aggregated Data'!K$68)</f>
        <v>11</v>
      </c>
      <c r="L69">
        <f>COUNTIFS(Data!$B$4:$BD$4,$J69,Data!$B$55:$BD$55,'Aggregated Data'!L$68)</f>
        <v>0</v>
      </c>
      <c r="M69">
        <f>COUNTIFS(Data!$B$4:$BD$4,$J69,Data!$B$55:$BD$55,'Aggregated Data'!M$68)</f>
        <v>7</v>
      </c>
      <c r="N69" s="23">
        <f ca="1">SUM(K69:N69)</f>
        <v>18</v>
      </c>
      <c r="P69" s="24"/>
      <c r="Q69" s="3" t="s">
        <v>135</v>
      </c>
      <c r="R69" s="3" t="s">
        <v>136</v>
      </c>
      <c r="S69" s="3" t="s">
        <v>179</v>
      </c>
      <c r="T69" s="23"/>
      <c r="AB69" s="25"/>
      <c r="AC69" s="26"/>
      <c r="AD69" s="26"/>
      <c r="AE69" s="26"/>
      <c r="AF69" s="27">
        <f>SUM(AF64:AF68)</f>
        <v>36</v>
      </c>
    </row>
    <row r="70" spans="1:38" x14ac:dyDescent="0.35">
      <c r="A70" s="24" t="str">
        <f>Data!A61</f>
        <v>Right of data subject to request correction of data</v>
      </c>
      <c r="B70">
        <f>COUNTIF(Data!$B61:$BD61,B$68)</f>
        <v>35</v>
      </c>
      <c r="C70">
        <f>COUNTIF(Data!$B61:$BD61,C$68)</f>
        <v>0</v>
      </c>
      <c r="D70">
        <f>COUNTIF(Data!$B61:$BD61,D$68)</f>
        <v>0</v>
      </c>
      <c r="E70">
        <f>COUNTIF(Data!$B61:$BD61,E$68)</f>
        <v>1</v>
      </c>
      <c r="F70">
        <f>COUNTIF(Data!$B61:$BD61,F$68)</f>
        <v>16</v>
      </c>
      <c r="H70" s="23">
        <f>SUM(B70:F70)</f>
        <v>52</v>
      </c>
      <c r="J70" s="21" t="s">
        <v>116</v>
      </c>
      <c r="K70">
        <f>COUNTIFS(Data!$B$4:$BD$4,$J70,Data!$B$55:$BD$55,'Aggregated Data'!K$68)</f>
        <v>7</v>
      </c>
      <c r="L70">
        <f>COUNTIFS(Data!$B$4:$BD$4,$J70,Data!$B$55:$BD$55,'Aggregated Data'!L$68)</f>
        <v>1</v>
      </c>
      <c r="M70">
        <f>COUNTIFS(Data!$B$4:$BD$4,$J70,Data!$B$55:$BD$55,'Aggregated Data'!M$68)</f>
        <v>4</v>
      </c>
      <c r="N70" s="23">
        <f ca="1">SUM(K70:N70)</f>
        <v>13</v>
      </c>
      <c r="P70" s="21" t="s">
        <v>115</v>
      </c>
      <c r="Q70" s="9">
        <f t="shared" ref="Q70:S72" ca="1" si="13">K69/$N69</f>
        <v>0.66666666666666663</v>
      </c>
      <c r="R70" s="9">
        <f t="shared" ca="1" si="13"/>
        <v>0</v>
      </c>
      <c r="S70" s="9">
        <f t="shared" ca="1" si="13"/>
        <v>0.33333333333333331</v>
      </c>
      <c r="T70" s="42"/>
    </row>
    <row r="71" spans="1:38" x14ac:dyDescent="0.35">
      <c r="A71" s="24" t="str">
        <f>Data!A62</f>
        <v>Right of data subject to request deletion of data</v>
      </c>
      <c r="B71">
        <f>COUNTIF(Data!$B62:$BD62,B$68)</f>
        <v>33</v>
      </c>
      <c r="C71">
        <f>COUNTIF(Data!$B62:$BD62,C$68)</f>
        <v>0</v>
      </c>
      <c r="D71">
        <f>COUNTIF(Data!$B62:$BD62,D$68)</f>
        <v>3</v>
      </c>
      <c r="E71">
        <f>COUNTIF(Data!$B62:$BD62,E$68)</f>
        <v>0</v>
      </c>
      <c r="F71">
        <f>COUNTIF(Data!$B62:$BD62,F$68)</f>
        <v>16</v>
      </c>
      <c r="H71" s="23">
        <f>SUM(B71:F71)</f>
        <v>52</v>
      </c>
      <c r="I71" s="9"/>
      <c r="J71" s="21" t="s">
        <v>117</v>
      </c>
      <c r="K71">
        <f>COUNTIFS(Data!$B$4:$BD$4,$J71,Data!$B$55:$BD$55,'Aggregated Data'!K$68)</f>
        <v>1</v>
      </c>
      <c r="L71">
        <f>COUNTIFS(Data!$B$4:$BD$4,$J71,Data!$B$55:$BD$55,'Aggregated Data'!L$68)</f>
        <v>0</v>
      </c>
      <c r="M71">
        <f>COUNTIFS(Data!$B$4:$BD$4,$J71,Data!$B$55:$BD$55,'Aggregated Data'!M$68)</f>
        <v>2</v>
      </c>
      <c r="N71" s="23">
        <f ca="1">SUM(K71:N71)</f>
        <v>3</v>
      </c>
      <c r="P71" s="21" t="s">
        <v>116</v>
      </c>
      <c r="Q71" s="9">
        <f t="shared" ca="1" si="13"/>
        <v>0.53846153846153844</v>
      </c>
      <c r="R71" s="9">
        <f t="shared" ca="1" si="13"/>
        <v>7.6923076923076927E-2</v>
      </c>
      <c r="S71" s="9">
        <f t="shared" ca="1" si="13"/>
        <v>0.38461538461538464</v>
      </c>
      <c r="T71" s="42"/>
    </row>
    <row r="72" spans="1:38" x14ac:dyDescent="0.35">
      <c r="A72" s="24" t="str">
        <f>Data!A63</f>
        <v>Justification required for a request for deletion</v>
      </c>
      <c r="B72">
        <f>COUNTIF(Data!$B63:$BD63,B$68)</f>
        <v>30</v>
      </c>
      <c r="C72">
        <f>COUNTIF(Data!$B63:$BD63,C$68)</f>
        <v>1</v>
      </c>
      <c r="D72">
        <f>COUNTIF(Data!$B63:$BD63,D$68)</f>
        <v>2</v>
      </c>
      <c r="E72">
        <f>COUNTIF(Data!$B63:$BD63,E$68)</f>
        <v>0</v>
      </c>
      <c r="F72">
        <f>COUNTIF(Data!$B63:$BD63,F$68)</f>
        <v>16</v>
      </c>
      <c r="G72">
        <f>COUNTIF(Data!$B63:$BD63,G$68)</f>
        <v>3</v>
      </c>
      <c r="H72" s="23">
        <f>SUM(B72:G72)</f>
        <v>52</v>
      </c>
      <c r="I72" s="9"/>
      <c r="J72" s="40"/>
      <c r="K72" s="26"/>
      <c r="L72" s="26"/>
      <c r="M72" s="26"/>
      <c r="N72" s="27"/>
      <c r="P72" s="40" t="s">
        <v>117</v>
      </c>
      <c r="Q72" s="38">
        <f t="shared" ca="1" si="13"/>
        <v>0.33333333333333331</v>
      </c>
      <c r="R72" s="38">
        <f t="shared" ca="1" si="13"/>
        <v>0</v>
      </c>
      <c r="S72" s="38">
        <f t="shared" ca="1" si="13"/>
        <v>0.66666666666666663</v>
      </c>
      <c r="T72" s="44"/>
    </row>
    <row r="73" spans="1:38" ht="15" thickBot="1" x14ac:dyDescent="0.4">
      <c r="A73" s="24" t="str">
        <f>Data!A64</f>
        <v>Defines the requirements for consent</v>
      </c>
      <c r="B73">
        <f>COUNTIF(Data!$B64:$BD64,B$68)</f>
        <v>30</v>
      </c>
      <c r="C73">
        <f>COUNTIF(Data!$B64:$BD64,C$68)</f>
        <v>0</v>
      </c>
      <c r="D73">
        <f>COUNTIF(Data!$B64:$BD64,D$68)</f>
        <v>6</v>
      </c>
      <c r="E73">
        <f>COUNTIF(Data!$B64:$BD64,E$68)</f>
        <v>0</v>
      </c>
      <c r="F73">
        <f>COUNTIF(Data!$B64:$BD64,F$68)</f>
        <v>16</v>
      </c>
      <c r="H73" s="23">
        <f>SUM(B73:F73)</f>
        <v>52</v>
      </c>
      <c r="I73" s="9"/>
      <c r="P73" s="3"/>
      <c r="Q73" s="9"/>
      <c r="R73" s="9"/>
      <c r="S73" s="9"/>
      <c r="T73" s="10"/>
      <c r="AB73" s="50" t="s">
        <v>255</v>
      </c>
      <c r="AC73" s="51"/>
      <c r="AD73" s="51"/>
      <c r="AE73" s="51"/>
      <c r="AF73" s="52"/>
    </row>
    <row r="74" spans="1:38" ht="15.5" thickTop="1" thickBot="1" x14ac:dyDescent="0.4">
      <c r="A74" s="25" t="str">
        <f>Data!A65</f>
        <v>DPA is mandated to participate in policy formulation</v>
      </c>
      <c r="B74" s="26">
        <f>COUNTIF(Data!$B65:$BD65,B$68)</f>
        <v>25</v>
      </c>
      <c r="C74" s="26">
        <f>COUNTIF(Data!$B65:$BD65,C$68)</f>
        <v>0</v>
      </c>
      <c r="D74" s="26">
        <f>COUNTIF(Data!$B65:$BD65,D$68)</f>
        <v>8</v>
      </c>
      <c r="E74" s="26">
        <f>COUNTIF(Data!$B65:$BD65,E$68)</f>
        <v>3</v>
      </c>
      <c r="F74" s="26">
        <f>COUNTIF(Data!$B65:$BD65,F$68)</f>
        <v>16</v>
      </c>
      <c r="G74" s="26"/>
      <c r="H74" s="27">
        <f>SUM(B74:F74)</f>
        <v>52</v>
      </c>
      <c r="J74" s="50" t="s">
        <v>256</v>
      </c>
      <c r="K74" s="51"/>
      <c r="L74" s="51"/>
      <c r="M74" s="51"/>
      <c r="N74" s="52"/>
      <c r="P74" s="50" t="s">
        <v>255</v>
      </c>
      <c r="Q74" s="51"/>
      <c r="R74" s="51"/>
      <c r="S74" s="51"/>
      <c r="T74" s="52"/>
      <c r="V74" s="50" t="s">
        <v>254</v>
      </c>
      <c r="W74" s="51"/>
      <c r="X74" s="51"/>
      <c r="Y74" s="51"/>
      <c r="Z74" s="52"/>
      <c r="AB74" s="24"/>
      <c r="AC74" s="3" t="s">
        <v>135</v>
      </c>
      <c r="AD74" s="3" t="s">
        <v>136</v>
      </c>
      <c r="AE74" s="3" t="s">
        <v>179</v>
      </c>
      <c r="AF74" s="22" t="s">
        <v>210</v>
      </c>
    </row>
    <row r="75" spans="1:38" ht="15" thickTop="1" x14ac:dyDescent="0.35">
      <c r="J75" s="24"/>
      <c r="K75" s="3" t="s">
        <v>135</v>
      </c>
      <c r="L75" s="3" t="s">
        <v>136</v>
      </c>
      <c r="M75" s="3" t="s">
        <v>179</v>
      </c>
      <c r="N75" s="22" t="s">
        <v>210</v>
      </c>
      <c r="P75" s="24"/>
      <c r="Q75" s="3" t="s">
        <v>135</v>
      </c>
      <c r="R75" s="3" t="s">
        <v>136</v>
      </c>
      <c r="S75" s="3" t="s">
        <v>179</v>
      </c>
      <c r="T75" s="23"/>
      <c r="V75" s="24"/>
      <c r="W75" s="3" t="s">
        <v>135</v>
      </c>
      <c r="X75" s="3" t="s">
        <v>136</v>
      </c>
      <c r="Y75" s="3" t="s">
        <v>179</v>
      </c>
      <c r="Z75" s="22" t="s">
        <v>210</v>
      </c>
      <c r="AB75" s="21" t="s">
        <v>123</v>
      </c>
      <c r="AC75" s="9">
        <f t="shared" ref="AC75:AE79" si="14">W76/$Z76</f>
        <v>0.33333333333333331</v>
      </c>
      <c r="AD75" s="9">
        <f t="shared" si="14"/>
        <v>0.33333333333333331</v>
      </c>
      <c r="AE75" s="9">
        <f t="shared" si="14"/>
        <v>0.33333333333333331</v>
      </c>
      <c r="AF75" s="42">
        <f>SUM(AC75:AE75)</f>
        <v>1</v>
      </c>
    </row>
    <row r="76" spans="1:38" x14ac:dyDescent="0.35">
      <c r="A76" s="8" t="str">
        <f>Data!A66</f>
        <v>AUTOMATED PROCESSING</v>
      </c>
      <c r="B76" s="32" t="s">
        <v>135</v>
      </c>
      <c r="C76" s="32" t="s">
        <v>161</v>
      </c>
      <c r="D76" s="32" t="s">
        <v>136</v>
      </c>
      <c r="E76" s="32" t="s">
        <v>224</v>
      </c>
      <c r="F76" s="33" t="s">
        <v>210</v>
      </c>
      <c r="G76" s="3"/>
      <c r="J76" s="21" t="s">
        <v>115</v>
      </c>
      <c r="K76">
        <f>COUNTIFS(Data!$B$4:$BD$4,$J76,Data!$B$56:$BD$56,'Aggregated Data'!K$75)</f>
        <v>6</v>
      </c>
      <c r="L76">
        <f>COUNTIFS(Data!$B$4:$BD$4,$J76,Data!$B$56:$BD$56,'Aggregated Data'!L$75)</f>
        <v>3</v>
      </c>
      <c r="M76">
        <f>COUNTIFS(Data!$B$4:$BD$4,$J76,Data!$B$56:$BD$56,'Aggregated Data'!M$75)</f>
        <v>9</v>
      </c>
      <c r="N76" s="23">
        <f ca="1">SUM(K76:N76)</f>
        <v>18</v>
      </c>
      <c r="P76" s="21" t="s">
        <v>115</v>
      </c>
      <c r="Q76" s="9">
        <f t="shared" ref="Q76:S78" ca="1" si="15">K76/$N76</f>
        <v>0.33333333333333331</v>
      </c>
      <c r="R76" s="9">
        <f t="shared" ca="1" si="15"/>
        <v>0.16666666666666666</v>
      </c>
      <c r="S76" s="9">
        <f t="shared" ca="1" si="15"/>
        <v>0.5</v>
      </c>
      <c r="T76" s="42"/>
      <c r="V76" s="21" t="s">
        <v>123</v>
      </c>
      <c r="W76">
        <f>COUNTIFS(Data!$B$5:$BD$5,$V76,Data!$B$56:$BD$56,'Aggregated Data'!W$75)</f>
        <v>4</v>
      </c>
      <c r="X76">
        <f>COUNTIFS(Data!$B$5:$BD$5,$V76,Data!$B$56:$BD$56,'Aggregated Data'!X$75)</f>
        <v>4</v>
      </c>
      <c r="Y76">
        <f>COUNTIFS(Data!$B$5:$BD$5,$V76,Data!$B$56:$BD$56,'Aggregated Data'!Y$75)</f>
        <v>4</v>
      </c>
      <c r="Z76" s="23">
        <f>SUM(W76:Y76)</f>
        <v>12</v>
      </c>
      <c r="AB76" s="21" t="s">
        <v>124</v>
      </c>
      <c r="AC76" s="9">
        <f t="shared" si="14"/>
        <v>0.33333333333333331</v>
      </c>
      <c r="AD76" s="9">
        <f t="shared" si="14"/>
        <v>0.5</v>
      </c>
      <c r="AE76" s="9">
        <f t="shared" si="14"/>
        <v>0.16666666666666666</v>
      </c>
      <c r="AF76" s="42">
        <f>SUM(AC76:AE76)</f>
        <v>0.99999999999999989</v>
      </c>
    </row>
    <row r="77" spans="1:38" x14ac:dyDescent="0.35">
      <c r="A77" s="24" t="str">
        <f>Data!A67</f>
        <v>Provides a right not to be subject to automated decision-making</v>
      </c>
      <c r="B77">
        <f>COUNTIF(Data!$B67:$BD67,B$76)</f>
        <v>25</v>
      </c>
      <c r="C77">
        <f>COUNTIF(Data!$B67:$BD67,C$76)</f>
        <v>3</v>
      </c>
      <c r="D77">
        <f>COUNTIF(Data!$B67:$BD67,D$76)</f>
        <v>8</v>
      </c>
      <c r="E77">
        <f>COUNTIF(Data!$B67:$BD67,E$76)</f>
        <v>16</v>
      </c>
      <c r="F77" s="23">
        <f>SUM(B77:E77)</f>
        <v>52</v>
      </c>
      <c r="G77" s="9"/>
      <c r="H77" s="9"/>
      <c r="I77" s="9"/>
      <c r="J77" s="21" t="s">
        <v>116</v>
      </c>
      <c r="K77">
        <f>COUNTIFS(Data!$B$4:$BD$4,$J77,Data!$B$56:$BD$56,'Aggregated Data'!K$75)</f>
        <v>3</v>
      </c>
      <c r="L77">
        <f>COUNTIFS(Data!$B$4:$BD$4,$J77,Data!$B$56:$BD$56,'Aggregated Data'!L$75)</f>
        <v>5</v>
      </c>
      <c r="M77">
        <f>COUNTIFS(Data!$B$4:$BD$4,$J77,Data!$B$56:$BD$56,'Aggregated Data'!M$75)</f>
        <v>4</v>
      </c>
      <c r="N77" s="23">
        <f ca="1">SUM(K77:N77)</f>
        <v>13</v>
      </c>
      <c r="P77" s="21" t="s">
        <v>116</v>
      </c>
      <c r="Q77" s="9">
        <f t="shared" ca="1" si="15"/>
        <v>0.23076923076923078</v>
      </c>
      <c r="R77" s="9">
        <f t="shared" ca="1" si="15"/>
        <v>0.38461538461538464</v>
      </c>
      <c r="S77" s="9">
        <f t="shared" ca="1" si="15"/>
        <v>0.38461538461538464</v>
      </c>
      <c r="T77" s="42"/>
      <c r="V77" s="21" t="s">
        <v>124</v>
      </c>
      <c r="W77">
        <f>COUNTIFS(Data!$B$5:$BD$5,$V77,Data!$B$56:$BD$56,'Aggregated Data'!W$75)</f>
        <v>2</v>
      </c>
      <c r="X77">
        <f>COUNTIFS(Data!$B$5:$BD$5,$V77,Data!$B$56:$BD$56,'Aggregated Data'!X$75)</f>
        <v>3</v>
      </c>
      <c r="Y77">
        <f>COUNTIFS(Data!$B$5:$BD$5,$V77,Data!$B$56:$BD$56,'Aggregated Data'!Y$75)</f>
        <v>1</v>
      </c>
      <c r="Z77" s="23">
        <f>SUM(W77:Y77)</f>
        <v>6</v>
      </c>
      <c r="AB77" s="21" t="s">
        <v>125</v>
      </c>
      <c r="AC77" s="9">
        <f t="shared" si="14"/>
        <v>0.75</v>
      </c>
      <c r="AD77" s="9">
        <f t="shared" si="14"/>
        <v>0</v>
      </c>
      <c r="AE77" s="9">
        <f t="shared" si="14"/>
        <v>0.25</v>
      </c>
      <c r="AF77" s="42">
        <f>SUM(AC77:AE77)</f>
        <v>1</v>
      </c>
    </row>
    <row r="78" spans="1:38" x14ac:dyDescent="0.35">
      <c r="A78" s="25"/>
      <c r="B78" s="38">
        <f>B77/$F$77</f>
        <v>0.48076923076923078</v>
      </c>
      <c r="C78" s="38">
        <f>C77/$F$77</f>
        <v>5.7692307692307696E-2</v>
      </c>
      <c r="D78" s="38">
        <f>D77/$F$77</f>
        <v>0.15384615384615385</v>
      </c>
      <c r="E78" s="38">
        <f>E77/$F$77</f>
        <v>0.30769230769230771</v>
      </c>
      <c r="F78" s="36">
        <f>F77/$F$77</f>
        <v>1</v>
      </c>
      <c r="J78" s="21" t="s">
        <v>117</v>
      </c>
      <c r="K78">
        <f>COUNTIFS(Data!$B$4:$BD$4,$J78,Data!$B$56:$BD$56,'Aggregated Data'!K$75)</f>
        <v>1</v>
      </c>
      <c r="L78">
        <f>COUNTIFS(Data!$B$4:$BD$4,$J78,Data!$B$56:$BD$56,'Aggregated Data'!L$75)</f>
        <v>2</v>
      </c>
      <c r="M78">
        <f>COUNTIFS(Data!$B$4:$BD$4,$J78,Data!$B$56:$BD$56,'Aggregated Data'!M$75)</f>
        <v>0</v>
      </c>
      <c r="N78" s="23">
        <f ca="1">SUM(K78:N78)</f>
        <v>3</v>
      </c>
      <c r="P78" s="40" t="s">
        <v>117</v>
      </c>
      <c r="Q78" s="38">
        <f t="shared" ca="1" si="15"/>
        <v>0.33333333333333331</v>
      </c>
      <c r="R78" s="38">
        <f t="shared" ca="1" si="15"/>
        <v>0.66666666666666663</v>
      </c>
      <c r="S78" s="38">
        <f t="shared" ca="1" si="15"/>
        <v>0</v>
      </c>
      <c r="T78" s="44"/>
      <c r="V78" s="21" t="s">
        <v>125</v>
      </c>
      <c r="W78">
        <f>COUNTIFS(Data!$B$5:$BD$5,$V78,Data!$B$56:$BD$56,'Aggregated Data'!W$75)</f>
        <v>3</v>
      </c>
      <c r="X78">
        <f>COUNTIFS(Data!$B$5:$BD$5,$V78,Data!$B$56:$BD$56,'Aggregated Data'!X$75)</f>
        <v>0</v>
      </c>
      <c r="Y78">
        <f>COUNTIFS(Data!$B$5:$BD$5,$V78,Data!$B$56:$BD$56,'Aggregated Data'!Y$75)</f>
        <v>1</v>
      </c>
      <c r="Z78" s="23">
        <f>SUM(W78:Y78)</f>
        <v>4</v>
      </c>
      <c r="AB78" s="21" t="s">
        <v>122</v>
      </c>
      <c r="AC78" s="9">
        <f t="shared" si="14"/>
        <v>0.2</v>
      </c>
      <c r="AD78" s="9">
        <f t="shared" si="14"/>
        <v>0.3</v>
      </c>
      <c r="AE78" s="9">
        <f t="shared" si="14"/>
        <v>0.5</v>
      </c>
      <c r="AF78" s="42">
        <f>SUM(AC78:AE78)</f>
        <v>1</v>
      </c>
    </row>
    <row r="79" spans="1:38" x14ac:dyDescent="0.35">
      <c r="J79" s="40"/>
      <c r="K79" s="26"/>
      <c r="L79" s="26"/>
      <c r="M79" s="26"/>
      <c r="N79" s="27"/>
      <c r="U79" s="10"/>
      <c r="V79" s="21" t="s">
        <v>122</v>
      </c>
      <c r="W79">
        <f>COUNTIFS(Data!$B$5:$BD$5,$V79,Data!$B$56:$BD$56,'Aggregated Data'!W$75)</f>
        <v>2</v>
      </c>
      <c r="X79">
        <f>COUNTIFS(Data!$B$5:$BD$5,$V79,Data!$B$56:$BD$56,'Aggregated Data'!X$75)</f>
        <v>3</v>
      </c>
      <c r="Y79">
        <f>COUNTIFS(Data!$B$5:$BD$5,$V79,Data!$B$56:$BD$56,'Aggregated Data'!Y$75)</f>
        <v>5</v>
      </c>
      <c r="Z79" s="23">
        <f>SUM(W79:Y79)</f>
        <v>10</v>
      </c>
      <c r="AB79" s="40" t="s">
        <v>121</v>
      </c>
      <c r="AC79" s="38">
        <f t="shared" si="14"/>
        <v>0</v>
      </c>
      <c r="AD79" s="38">
        <f t="shared" si="14"/>
        <v>0.25</v>
      </c>
      <c r="AE79" s="38">
        <f t="shared" si="14"/>
        <v>0.75</v>
      </c>
      <c r="AF79" s="44">
        <f>SUM(AC79:AE79)</f>
        <v>1</v>
      </c>
    </row>
    <row r="80" spans="1:38" x14ac:dyDescent="0.35">
      <c r="P80" s="3"/>
      <c r="Q80" s="9"/>
      <c r="R80" s="9"/>
      <c r="S80" s="9"/>
      <c r="T80" s="9"/>
      <c r="U80" s="10"/>
      <c r="V80" s="21" t="s">
        <v>121</v>
      </c>
      <c r="W80">
        <f>COUNTIFS(Data!$B$5:$BD$5,$V80,Data!$B$56:$BD$56,'Aggregated Data'!W$75)</f>
        <v>0</v>
      </c>
      <c r="X80">
        <f>COUNTIFS(Data!$B$5:$BD$5,$V80,Data!$B$56:$BD$56,'Aggregated Data'!X$75)</f>
        <v>1</v>
      </c>
      <c r="Y80">
        <f>COUNTIFS(Data!$B$5:$BD$5,$V80,Data!$B$56:$BD$56,'Aggregated Data'!Y$75)</f>
        <v>3</v>
      </c>
      <c r="Z80" s="23">
        <f>SUM(W80:Y80)</f>
        <v>4</v>
      </c>
    </row>
    <row r="81" spans="22:26" x14ac:dyDescent="0.35">
      <c r="V81" s="25"/>
      <c r="W81" s="26"/>
      <c r="X81" s="26"/>
      <c r="Y81" s="26"/>
      <c r="Z81" s="27">
        <f>SUM(Z76:Z80)</f>
        <v>36</v>
      </c>
    </row>
  </sheetData>
  <mergeCells count="29">
    <mergeCell ref="V62:Z62"/>
    <mergeCell ref="AB62:AF62"/>
    <mergeCell ref="AH62:AL62"/>
    <mergeCell ref="V74:Z74"/>
    <mergeCell ref="AB73:AF73"/>
    <mergeCell ref="J62:M62"/>
    <mergeCell ref="P62:T62"/>
    <mergeCell ref="J67:N67"/>
    <mergeCell ref="P68:T68"/>
    <mergeCell ref="J74:N74"/>
    <mergeCell ref="P74:T74"/>
    <mergeCell ref="J55:N55"/>
    <mergeCell ref="P55:T55"/>
    <mergeCell ref="AB54:AF54"/>
    <mergeCell ref="AH55:AL55"/>
    <mergeCell ref="AN55:AR55"/>
    <mergeCell ref="V54:Z54"/>
    <mergeCell ref="Q37:W37"/>
    <mergeCell ref="AA37:AG37"/>
    <mergeCell ref="AH37:AN37"/>
    <mergeCell ref="J47:P47"/>
    <mergeCell ref="Q47:W47"/>
    <mergeCell ref="AA47:AG47"/>
    <mergeCell ref="AH47:AN47"/>
    <mergeCell ref="I10:M10"/>
    <mergeCell ref="N10:P10"/>
    <mergeCell ref="I22:M22"/>
    <mergeCell ref="N22:P22"/>
    <mergeCell ref="J37:P37"/>
  </mergeCells>
  <pageMargins left="0.7" right="0.7" top="0.75" bottom="0.75" header="0.511811023622047" footer="0.511811023622047"/>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b33c1db-d2d9-4293-af37-0fe427810e67" xsi:nil="true"/>
    <lcf76f155ced4ddcb4097134ff3c332f xmlns="8771052d-ade0-41a3-adb9-e620924a68f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104BD27C01E84FA359A4B00D1DE205" ma:contentTypeVersion="14" ma:contentTypeDescription="Create a new document." ma:contentTypeScope="" ma:versionID="435607c0537b97ebdef22fc2f543dff8">
  <xsd:schema xmlns:xsd="http://www.w3.org/2001/XMLSchema" xmlns:xs="http://www.w3.org/2001/XMLSchema" xmlns:p="http://schemas.microsoft.com/office/2006/metadata/properties" xmlns:ns2="8771052d-ade0-41a3-adb9-e620924a68fe" xmlns:ns3="4b33c1db-d2d9-4293-af37-0fe427810e67" targetNamespace="http://schemas.microsoft.com/office/2006/metadata/properties" ma:root="true" ma:fieldsID="2f15bb5f845f2ac8fae6998a72dcd5ef" ns2:_="" ns3:_="">
    <xsd:import namespace="8771052d-ade0-41a3-adb9-e620924a68fe"/>
    <xsd:import namespace="4b33c1db-d2d9-4293-af37-0fe427810e67"/>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1052d-ade0-41a3-adb9-e620924a68fe"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3be20759-64cf-4ce0-b66d-55cdb75584bc"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33c1db-d2d9-4293-af37-0fe427810e67"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aaad0fd-207a-417d-bd1a-706f43a4cdba}" ma:internalName="TaxCatchAll" ma:showField="CatchAllData" ma:web="4b33c1db-d2d9-4293-af37-0fe427810e6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AE8E8A-8023-468C-A4E0-7A5404FD2B5F}">
  <ds:schemaRefs>
    <ds:schemaRef ds:uri="http://schemas.microsoft.com/sharepoint/v3/contenttype/forms"/>
  </ds:schemaRefs>
</ds:datastoreItem>
</file>

<file path=customXml/itemProps2.xml><?xml version="1.0" encoding="utf-8"?>
<ds:datastoreItem xmlns:ds="http://schemas.openxmlformats.org/officeDocument/2006/customXml" ds:itemID="{EB080279-385A-4A39-B234-F3EFF7B4F39B}">
  <ds:schemaRefs>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4b33c1db-d2d9-4293-af37-0fe427810e67"/>
    <ds:schemaRef ds:uri="8771052d-ade0-41a3-adb9-e620924a68fe"/>
  </ds:schemaRefs>
</ds:datastoreItem>
</file>

<file path=customXml/itemProps3.xml><?xml version="1.0" encoding="utf-8"?>
<ds:datastoreItem xmlns:ds="http://schemas.openxmlformats.org/officeDocument/2006/customXml" ds:itemID="{500F4B35-F2DE-4A6E-A1DB-93B374FFB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71052d-ade0-41a3-adb9-e620924a68fe"/>
    <ds:schemaRef ds:uri="4b33c1db-d2d9-4293-af37-0fe427810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Data</vt:lpstr>
      <vt:lpstr>Aggregated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Wendy Trott</dc:creator>
  <dc:description/>
  <cp:lastModifiedBy>Wendy Trott</cp:lastModifiedBy>
  <cp:revision>11</cp:revision>
  <dcterms:created xsi:type="dcterms:W3CDTF">2021-08-06T08:11:33Z</dcterms:created>
  <dcterms:modified xsi:type="dcterms:W3CDTF">2024-02-01T15:41:02Z</dcterms:modified>
  <dc:language>en-ZA</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0x010100D7104BD27C01E84FA359A4B00D1DE205</vt:lpwstr>
  </property>
  <property fmtid="{D5CDD505-2E9C-101B-9397-08002B2CF9AE}" pid="3" name="MediaServiceImageTags">
    <vt:lpwstr/>
  </property>
</Properties>
</file>